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Eksterne regnskaber\Til roblon.com\"/>
    </mc:Choice>
  </mc:AlternateContent>
  <xr:revisionPtr revIDLastSave="0" documentId="13_ncr:1_{5CEC6858-0701-42D3-9C23-67EFC03819A1}" xr6:coauthVersionLast="47" xr6:coauthVersionMax="47" xr10:uidLastSave="{00000000-0000-0000-0000-000000000000}"/>
  <bookViews>
    <workbookView xWindow="-120" yWindow="-120" windowWidth="29040" windowHeight="15720" xr2:uid="{D19DD499-5BAC-412A-9965-A09F0CB22532}"/>
  </bookViews>
  <sheets>
    <sheet name="Highlights and ratios" sheetId="1" r:id="rId1"/>
  </sheets>
  <definedNames>
    <definedName name="_xlnm.Print_Area" localSheetId="0">'Highlights and ratios'!$A$1:$L$74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" l="1"/>
  <c r="H8" i="1"/>
  <c r="I69" i="1" l="1"/>
  <c r="H69" i="1"/>
  <c r="I64" i="1"/>
  <c r="I63" i="1"/>
  <c r="H63" i="1"/>
  <c r="I59" i="1"/>
  <c r="J47" i="1"/>
  <c r="I33" i="1"/>
  <c r="J26" i="1"/>
  <c r="J21" i="1"/>
  <c r="J23" i="1" s="1"/>
  <c r="J14" i="1"/>
  <c r="I13" i="1"/>
  <c r="I12" i="1"/>
  <c r="I50" i="1" s="1"/>
  <c r="H57" i="1"/>
  <c r="H54" i="1" l="1"/>
  <c r="H47" i="1"/>
  <c r="H49" i="1"/>
  <c r="H50" i="1"/>
  <c r="H64" i="1"/>
  <c r="I14" i="1"/>
  <c r="I57" i="1"/>
  <c r="H59" i="1"/>
  <c r="I47" i="1"/>
  <c r="H48" i="1"/>
  <c r="I48" i="1"/>
  <c r="I49" i="1"/>
  <c r="H55" i="1" l="1"/>
</calcChain>
</file>

<file path=xl/sharedStrings.xml><?xml version="1.0" encoding="utf-8"?>
<sst xmlns="http://schemas.openxmlformats.org/spreadsheetml/2006/main" count="158" uniqueCount="74">
  <si>
    <t>2017/18</t>
  </si>
  <si>
    <t>2016/17</t>
  </si>
  <si>
    <t>2015/16</t>
  </si>
  <si>
    <t>Book-to bill ratio</t>
  </si>
  <si>
    <t>%</t>
  </si>
  <si>
    <t>Unit</t>
  </si>
  <si>
    <t>DKKm</t>
  </si>
  <si>
    <t>No.</t>
  </si>
  <si>
    <t>Orders</t>
  </si>
  <si>
    <t>Order intake</t>
  </si>
  <si>
    <t>Orderbook</t>
  </si>
  <si>
    <t>Income statement</t>
  </si>
  <si>
    <t>Revenue, continuing operations</t>
  </si>
  <si>
    <t>Revenue, discontinuing operations</t>
  </si>
  <si>
    <t>Net financial income, continuing operations</t>
  </si>
  <si>
    <t>Total profit/loss before tax</t>
  </si>
  <si>
    <t>Profit/loss before tax from discontinuing operations</t>
  </si>
  <si>
    <t>Profit/loss before tax from continuing operations</t>
  </si>
  <si>
    <t>Revenue, total</t>
  </si>
  <si>
    <t>Gross profit, continuing operations</t>
  </si>
  <si>
    <t>Profit/loss for the periode from continuing operations</t>
  </si>
  <si>
    <t>Profit/loss for the periode from discontinuing operations</t>
  </si>
  <si>
    <t>Total profit/loss for the year</t>
  </si>
  <si>
    <t>Balance sheet</t>
  </si>
  <si>
    <t>Assets</t>
  </si>
  <si>
    <t>Working capital</t>
  </si>
  <si>
    <t>Share capital</t>
  </si>
  <si>
    <t>Invested capital</t>
  </si>
  <si>
    <t>Equity</t>
  </si>
  <si>
    <t>Cash flows</t>
  </si>
  <si>
    <t>Cash flows from operating activities</t>
  </si>
  <si>
    <t>Cash flows from investing activities</t>
  </si>
  <si>
    <t>Of which investment in marketable securities</t>
  </si>
  <si>
    <t>Of which investment in property plant and equipment</t>
  </si>
  <si>
    <t>Cash flow from financing activities</t>
  </si>
  <si>
    <t>Cash flow for the year</t>
  </si>
  <si>
    <t>Revenue growth, continuing operations</t>
  </si>
  <si>
    <t>Gross margin</t>
  </si>
  <si>
    <t>EBIT margin</t>
  </si>
  <si>
    <t>ROIC/return on average invested capital</t>
  </si>
  <si>
    <t>Equity ratio</t>
  </si>
  <si>
    <t>Return on equity</t>
  </si>
  <si>
    <t>Working capital, % of revenue, continuing operations</t>
  </si>
  <si>
    <t>Average no. of full-time employees</t>
  </si>
  <si>
    <t>Gross profit per full-time employee</t>
  </si>
  <si>
    <t>Per share ratios</t>
  </si>
  <si>
    <t>Earnings per DKK 20 share (EPS)</t>
  </si>
  <si>
    <t>Price/earnings ratio (PE)</t>
  </si>
  <si>
    <t>Payout ratio</t>
  </si>
  <si>
    <t>Cash flow per DKK 20 share from operations</t>
  </si>
  <si>
    <t>Proposed dividend (% of nominal value)</t>
  </si>
  <si>
    <t>Book value of shares</t>
  </si>
  <si>
    <t>Quoted year-end market price</t>
  </si>
  <si>
    <t>Price/book value</t>
  </si>
  <si>
    <t>See financial statements for financial ratio definitions and formulas</t>
  </si>
  <si>
    <t>Financial highlights and ratios - Roblon Group</t>
  </si>
  <si>
    <t>2018/19</t>
  </si>
  <si>
    <t>Cash and securities</t>
  </si>
  <si>
    <t>-</t>
  </si>
  <si>
    <t>2019/20</t>
  </si>
  <si>
    <t>Cash flow from operating activities (ex. Senvion)</t>
  </si>
  <si>
    <t>Key figures</t>
  </si>
  <si>
    <t>EBIT margin (ex. Senvion)</t>
  </si>
  <si>
    <t>ROIC/return on average invested capital (ex. Senvion)</t>
  </si>
  <si>
    <t>Return on equity (ex. Senvion)</t>
  </si>
  <si>
    <t>Depreciation, amortisation and impairment, total</t>
  </si>
  <si>
    <t>2020/21</t>
  </si>
  <si>
    <t>2021/22</t>
  </si>
  <si>
    <t>Special items</t>
  </si>
  <si>
    <t xml:space="preserve">DKK </t>
  </si>
  <si>
    <t>Operating profit before amortisation, depreciation and impairment and special items (EBITDA), continuing operations</t>
  </si>
  <si>
    <t xml:space="preserve">Operating profit/loss before special items (EBIT) continuing operations </t>
  </si>
  <si>
    <t>2022/23</t>
  </si>
  <si>
    <t xml:space="preserve">Operating profit/loss after special items (EBIT) continuing operations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</si>
</sst>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.0\ _k_r_._-;\-* #,##0.0\ _k_r_._-;_-* &quot;-&quot;?\ _k_r_._-;_-@_-"/>
    <numFmt numFmtId="166" formatCode="0.0"/>
    <numFmt numFmtId="167" formatCode="_-* #,##0_-;\-* #,##0_-;_-* &quot;-&quot;??_-;_-@_-"/>
  </numFmts>
  <fonts count="13" x14ac:knownFonts="1">
    <font>
      <sz val="12"/>
      <color theme="1"/>
      <name val="Calibri"/>
      <family val="2"/>
      <scheme val="minor"/>
    </font>
    <font>
      <b/>
      <sz val="34"/>
      <color rgb="FF58595B"/>
      <name val="Arial"/>
      <family val="2"/>
    </font>
    <font>
      <b/>
      <sz val="8"/>
      <color rgb="FF58595B"/>
      <name val="Arial"/>
      <family val="2"/>
    </font>
    <font>
      <sz val="8"/>
      <color rgb="FF58595B"/>
      <name val="Arial"/>
      <family val="2"/>
    </font>
    <font>
      <sz val="8"/>
      <name val="Arial"/>
      <family val="2"/>
    </font>
    <font>
      <sz val="8"/>
      <color theme="9" tint="-0.249977111117893"/>
      <name val="Arial"/>
      <family val="2"/>
    </font>
    <font>
      <sz val="8"/>
      <color theme="1" tint="0.249977111117893"/>
      <name val="Arial"/>
      <family val="2"/>
    </font>
    <font>
      <b/>
      <sz val="34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b/>
      <sz val="28"/>
      <color theme="1" tint="0.249977111117893"/>
      <name val="Arial"/>
      <family val="2"/>
    </font>
    <font>
      <sz val="8"/>
      <color rgb="FF58595B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58595B"/>
      </bottom>
      <diagonal/>
    </border>
    <border>
      <left/>
      <right/>
      <top/>
      <bottom style="thin">
        <color rgb="FF58595B"/>
      </bottom>
      <diagonal/>
    </border>
    <border>
      <left/>
      <right/>
      <top style="thin">
        <color rgb="FF58595B"/>
      </top>
      <bottom style="thin">
        <color rgb="FF58595B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5">
    <xf numFmtId="0" fontId="0" fillId="0" borderId="0" xfId="0"/>
    <xf numFmtId="2" fontId="1" fillId="2" borderId="0" xfId="0" applyNumberFormat="1" applyFont="1" applyFill="1"/>
    <xf numFmtId="0" fontId="1" fillId="2" borderId="0" xfId="0" applyFont="1" applyFill="1"/>
    <xf numFmtId="2" fontId="2" fillId="2" borderId="0" xfId="0" applyNumberFormat="1" applyFont="1" applyFill="1"/>
    <xf numFmtId="0" fontId="2" fillId="2" borderId="0" xfId="0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2" fontId="4" fillId="2" borderId="0" xfId="0" applyNumberFormat="1" applyFont="1" applyFill="1"/>
    <xf numFmtId="2" fontId="3" fillId="2" borderId="0" xfId="0" applyNumberFormat="1" applyFont="1" applyFill="1"/>
    <xf numFmtId="0" fontId="3" fillId="2" borderId="0" xfId="0" applyFont="1" applyFill="1"/>
    <xf numFmtId="2" fontId="5" fillId="2" borderId="0" xfId="0" applyNumberFormat="1" applyFont="1" applyFill="1"/>
    <xf numFmtId="0" fontId="5" fillId="2" borderId="0" xfId="0" applyFont="1" applyFill="1"/>
    <xf numFmtId="0" fontId="4" fillId="2" borderId="0" xfId="0" applyFont="1" applyFill="1"/>
    <xf numFmtId="49" fontId="6" fillId="2" borderId="0" xfId="0" applyNumberFormat="1" applyFont="1" applyFill="1" applyAlignment="1">
      <alignment horizontal="left"/>
    </xf>
    <xf numFmtId="2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49" fontId="8" fillId="2" borderId="1" xfId="0" applyNumberFormat="1" applyFont="1" applyFill="1" applyBorder="1" applyAlignment="1">
      <alignment horizontal="left"/>
    </xf>
    <xf numFmtId="2" fontId="8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49" fontId="8" fillId="2" borderId="2" xfId="0" applyNumberFormat="1" applyFont="1" applyFill="1" applyBorder="1" applyAlignment="1">
      <alignment horizontal="left"/>
    </xf>
    <xf numFmtId="2" fontId="8" fillId="2" borderId="3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2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49" fontId="9" fillId="2" borderId="0" xfId="0" applyNumberFormat="1" applyFont="1" applyFill="1" applyAlignment="1">
      <alignment horizontal="left"/>
    </xf>
    <xf numFmtId="2" fontId="6" fillId="2" borderId="4" xfId="0" applyNumberFormat="1" applyFont="1" applyFill="1" applyBorder="1" applyAlignment="1">
      <alignment horizontal="right"/>
    </xf>
    <xf numFmtId="49" fontId="8" fillId="3" borderId="3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165" fontId="6" fillId="3" borderId="0" xfId="0" applyNumberFormat="1" applyFont="1" applyFill="1" applyAlignment="1">
      <alignment horizontal="right"/>
    </xf>
    <xf numFmtId="164" fontId="6" fillId="3" borderId="4" xfId="0" applyNumberFormat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10" fillId="3" borderId="0" xfId="0" applyNumberFormat="1" applyFont="1" applyFill="1" applyAlignment="1">
      <alignment horizontal="right"/>
    </xf>
    <xf numFmtId="166" fontId="11" fillId="3" borderId="0" xfId="0" applyNumberFormat="1" applyFont="1" applyFill="1" applyAlignment="1">
      <alignment horizontal="right"/>
    </xf>
    <xf numFmtId="1" fontId="11" fillId="3" borderId="0" xfId="0" applyNumberFormat="1" applyFont="1" applyFill="1" applyAlignment="1">
      <alignment horizontal="right"/>
    </xf>
    <xf numFmtId="166" fontId="11" fillId="3" borderId="4" xfId="0" applyNumberFormat="1" applyFont="1" applyFill="1" applyBorder="1" applyAlignment="1">
      <alignment horizontal="right"/>
    </xf>
    <xf numFmtId="2" fontId="10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1" fontId="11" fillId="2" borderId="0" xfId="0" applyNumberFormat="1" applyFont="1" applyFill="1" applyAlignment="1">
      <alignment horizontal="right"/>
    </xf>
    <xf numFmtId="166" fontId="11" fillId="2" borderId="4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left" wrapText="1"/>
    </xf>
    <xf numFmtId="167" fontId="11" fillId="3" borderId="0" xfId="1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left" wrapText="1"/>
    </xf>
    <xf numFmtId="167" fontId="11" fillId="2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61CC8-2CF7-4709-B2B8-1B93FC5CF1FF}">
  <sheetPr>
    <tabColor theme="6" tint="0.79998168889431442"/>
  </sheetPr>
  <dimension ref="A1:N75"/>
  <sheetViews>
    <sheetView tabSelected="1" zoomScaleNormal="100" workbookViewId="0">
      <selection activeCell="L16" sqref="L16"/>
    </sheetView>
  </sheetViews>
  <sheetFormatPr defaultColWidth="14.09765625" defaultRowHeight="14.1" customHeight="1" x14ac:dyDescent="0.2"/>
  <cols>
    <col min="1" max="1" width="36.5" style="5" customWidth="1"/>
    <col min="2" max="2" width="11.5" style="6" customWidth="1"/>
    <col min="3" max="6" width="9.59765625" style="6" customWidth="1"/>
    <col min="7" max="10" width="9.59765625" style="7" customWidth="1"/>
    <col min="11" max="12" width="14.09765625" style="7"/>
    <col min="13" max="14" width="14.09765625" style="9"/>
    <col min="15" max="16384" width="14.09765625" style="10"/>
  </cols>
  <sheetData>
    <row r="1" spans="1:14" ht="14.1" customHeight="1" x14ac:dyDescent="0.2">
      <c r="A1" s="14"/>
      <c r="B1" s="15"/>
      <c r="C1" s="15"/>
      <c r="D1" s="15"/>
      <c r="E1" s="15"/>
      <c r="F1" s="15"/>
      <c r="G1" s="16"/>
      <c r="H1" s="16"/>
      <c r="I1" s="16"/>
      <c r="J1" s="16"/>
      <c r="K1" s="16"/>
      <c r="L1" s="16"/>
    </row>
    <row r="2" spans="1:14" s="2" customFormat="1" ht="42" customHeight="1" x14ac:dyDescent="0.7">
      <c r="A2" s="29" t="s">
        <v>55</v>
      </c>
      <c r="B2" s="17"/>
      <c r="C2" s="17"/>
      <c r="D2" s="17"/>
      <c r="E2" s="17"/>
      <c r="F2" s="17"/>
      <c r="G2" s="18"/>
      <c r="H2" s="18"/>
      <c r="I2" s="18"/>
      <c r="J2" s="18"/>
      <c r="K2" s="18"/>
      <c r="L2" s="18"/>
      <c r="M2" s="1"/>
      <c r="N2" s="1"/>
    </row>
    <row r="3" spans="1:14" ht="14.1" customHeight="1" x14ac:dyDescent="0.2">
      <c r="A3" s="14"/>
      <c r="B3" s="15"/>
      <c r="C3" s="15"/>
      <c r="D3" s="15"/>
      <c r="E3" s="15"/>
      <c r="F3" s="15"/>
      <c r="G3" s="16"/>
      <c r="H3" s="16"/>
      <c r="I3" s="16"/>
      <c r="J3" s="16"/>
      <c r="K3" s="16"/>
      <c r="L3" s="16"/>
    </row>
    <row r="4" spans="1:14" s="4" customFormat="1" ht="14.1" customHeight="1" thickBot="1" x14ac:dyDescent="0.25">
      <c r="A4" s="19"/>
      <c r="B4" s="20"/>
      <c r="C4" s="20"/>
      <c r="D4" s="20"/>
      <c r="E4" s="20"/>
      <c r="F4" s="20"/>
      <c r="G4" s="21"/>
      <c r="H4" s="21"/>
      <c r="I4" s="21"/>
      <c r="J4" s="21"/>
      <c r="K4" s="21"/>
      <c r="L4" s="21"/>
      <c r="M4" s="3"/>
      <c r="N4" s="3"/>
    </row>
    <row r="5" spans="1:14" s="4" customFormat="1" ht="14.1" customHeight="1" thickTop="1" x14ac:dyDescent="0.2">
      <c r="A5" s="22"/>
      <c r="B5" s="23" t="s">
        <v>5</v>
      </c>
      <c r="C5" s="31" t="s">
        <v>72</v>
      </c>
      <c r="D5" s="24" t="s">
        <v>67</v>
      </c>
      <c r="E5" s="24" t="s">
        <v>66</v>
      </c>
      <c r="F5" s="24" t="s">
        <v>59</v>
      </c>
      <c r="G5" s="24" t="s">
        <v>56</v>
      </c>
      <c r="H5" s="24" t="s">
        <v>0</v>
      </c>
      <c r="I5" s="24" t="s">
        <v>1</v>
      </c>
      <c r="J5" s="24" t="s">
        <v>2</v>
      </c>
      <c r="K5" s="35"/>
      <c r="L5" s="35"/>
      <c r="M5" s="3"/>
      <c r="N5" s="3"/>
    </row>
    <row r="6" spans="1:14" ht="14.1" customHeight="1" x14ac:dyDescent="0.2">
      <c r="A6" s="14"/>
      <c r="B6" s="15"/>
      <c r="C6" s="32"/>
      <c r="D6" s="16"/>
      <c r="E6" s="16"/>
      <c r="F6" s="16"/>
      <c r="G6" s="16"/>
      <c r="H6" s="16"/>
      <c r="I6" s="16"/>
      <c r="J6" s="16"/>
      <c r="K6" s="16"/>
      <c r="L6" s="16"/>
    </row>
    <row r="7" spans="1:14" ht="14.1" customHeight="1" x14ac:dyDescent="0.2">
      <c r="A7" s="25" t="s">
        <v>8</v>
      </c>
      <c r="B7" s="15"/>
      <c r="C7" s="32"/>
      <c r="D7" s="16"/>
      <c r="E7" s="16"/>
      <c r="F7" s="16"/>
      <c r="G7" s="16"/>
      <c r="H7" s="16"/>
      <c r="I7" s="16"/>
      <c r="J7" s="16"/>
      <c r="K7" s="16"/>
      <c r="L7" s="16"/>
    </row>
    <row r="8" spans="1:14" ht="14.1" customHeight="1" x14ac:dyDescent="0.2">
      <c r="A8" s="14" t="s">
        <v>9</v>
      </c>
      <c r="B8" s="15" t="s">
        <v>6</v>
      </c>
      <c r="C8" s="32">
        <v>308.7</v>
      </c>
      <c r="D8" s="16">
        <v>415.4</v>
      </c>
      <c r="E8" s="16">
        <v>301.7</v>
      </c>
      <c r="F8" s="16">
        <v>242.4</v>
      </c>
      <c r="G8" s="16">
        <v>250.8</v>
      </c>
      <c r="H8" s="16">
        <f>216.3+10.6</f>
        <v>226.9</v>
      </c>
      <c r="I8" s="16">
        <v>220.4</v>
      </c>
      <c r="J8" s="16">
        <v>173.8</v>
      </c>
      <c r="K8" s="16"/>
      <c r="L8" s="16"/>
    </row>
    <row r="9" spans="1:14" ht="14.1" customHeight="1" x14ac:dyDescent="0.2">
      <c r="A9" s="14" t="s">
        <v>10</v>
      </c>
      <c r="B9" s="15" t="s">
        <v>6</v>
      </c>
      <c r="C9" s="32">
        <v>71.3</v>
      </c>
      <c r="D9" s="16">
        <v>111.8</v>
      </c>
      <c r="E9" s="16">
        <v>79.7</v>
      </c>
      <c r="F9" s="16">
        <v>24.8</v>
      </c>
      <c r="G9" s="16">
        <v>35.799999999999997</v>
      </c>
      <c r="H9" s="16">
        <v>54.7</v>
      </c>
      <c r="I9" s="16">
        <v>48.9</v>
      </c>
      <c r="J9" s="16">
        <v>28.8</v>
      </c>
      <c r="K9" s="16"/>
      <c r="L9" s="16"/>
    </row>
    <row r="10" spans="1:14" ht="14.1" customHeight="1" x14ac:dyDescent="0.2">
      <c r="A10" s="14"/>
      <c r="B10" s="15"/>
      <c r="C10" s="32"/>
      <c r="D10" s="16"/>
      <c r="E10" s="16"/>
      <c r="F10" s="16"/>
      <c r="G10" s="16"/>
      <c r="H10" s="16"/>
      <c r="I10" s="16"/>
      <c r="J10" s="16"/>
      <c r="K10" s="16"/>
      <c r="L10" s="16"/>
    </row>
    <row r="11" spans="1:14" ht="14.1" customHeight="1" x14ac:dyDescent="0.2">
      <c r="A11" s="25" t="s">
        <v>11</v>
      </c>
      <c r="B11" s="15"/>
      <c r="C11" s="32"/>
      <c r="D11" s="16"/>
      <c r="E11" s="16"/>
      <c r="F11" s="16"/>
      <c r="G11" s="16"/>
      <c r="H11" s="16"/>
      <c r="I11" s="16"/>
      <c r="J11" s="16"/>
      <c r="K11" s="16"/>
      <c r="L11" s="16"/>
    </row>
    <row r="12" spans="1:14" ht="14.1" customHeight="1" x14ac:dyDescent="0.2">
      <c r="A12" s="14" t="s">
        <v>12</v>
      </c>
      <c r="B12" s="15" t="s">
        <v>6</v>
      </c>
      <c r="C12" s="32">
        <v>350.1</v>
      </c>
      <c r="D12" s="16">
        <v>380.9</v>
      </c>
      <c r="E12" s="16">
        <v>249.9</v>
      </c>
      <c r="F12" s="16">
        <v>254.6</v>
      </c>
      <c r="G12" s="16">
        <v>267.19</v>
      </c>
      <c r="H12" s="16">
        <v>221.8</v>
      </c>
      <c r="I12" s="16">
        <f>284.5-85.9</f>
        <v>198.6</v>
      </c>
      <c r="J12" s="16">
        <v>161.30000000000001</v>
      </c>
      <c r="K12" s="16"/>
      <c r="L12" s="16"/>
    </row>
    <row r="13" spans="1:14" s="12" customFormat="1" ht="14.1" customHeight="1" x14ac:dyDescent="0.2">
      <c r="A13" s="14" t="s">
        <v>13</v>
      </c>
      <c r="B13" s="15" t="s">
        <v>6</v>
      </c>
      <c r="C13" s="32" t="s">
        <v>58</v>
      </c>
      <c r="D13" s="16" t="s">
        <v>58</v>
      </c>
      <c r="E13" s="16" t="s">
        <v>58</v>
      </c>
      <c r="F13" s="16" t="s">
        <v>58</v>
      </c>
      <c r="G13" s="16" t="s">
        <v>58</v>
      </c>
      <c r="H13" s="16">
        <v>27.2</v>
      </c>
      <c r="I13" s="16">
        <f>12.5+85.9</f>
        <v>98.4</v>
      </c>
      <c r="J13" s="16">
        <v>90.3</v>
      </c>
      <c r="K13" s="16"/>
      <c r="L13" s="16"/>
      <c r="M13" s="11"/>
      <c r="N13" s="11"/>
    </row>
    <row r="14" spans="1:14" ht="14.1" customHeight="1" x14ac:dyDescent="0.2">
      <c r="A14" s="14" t="s">
        <v>18</v>
      </c>
      <c r="B14" s="15" t="s">
        <v>6</v>
      </c>
      <c r="C14" s="32">
        <v>350.1</v>
      </c>
      <c r="D14" s="16">
        <v>380.9</v>
      </c>
      <c r="E14" s="16">
        <v>249.9</v>
      </c>
      <c r="F14" s="16">
        <v>254.6</v>
      </c>
      <c r="G14" s="16">
        <v>267.19</v>
      </c>
      <c r="H14" s="16">
        <v>249</v>
      </c>
      <c r="I14" s="16">
        <f>SUM(I12:I13)</f>
        <v>297</v>
      </c>
      <c r="J14" s="16">
        <f>+J12+J13</f>
        <v>251.60000000000002</v>
      </c>
      <c r="K14" s="16"/>
      <c r="L14" s="16"/>
    </row>
    <row r="15" spans="1:14" ht="10.199999999999999" x14ac:dyDescent="0.2">
      <c r="A15" s="14" t="s">
        <v>19</v>
      </c>
      <c r="B15" s="15" t="s">
        <v>6</v>
      </c>
      <c r="C15" s="32">
        <v>169.3</v>
      </c>
      <c r="D15" s="16">
        <v>181.2</v>
      </c>
      <c r="E15" s="16">
        <v>116.7</v>
      </c>
      <c r="F15" s="16">
        <v>131.1</v>
      </c>
      <c r="G15" s="16">
        <v>122.637</v>
      </c>
      <c r="H15" s="16">
        <v>108</v>
      </c>
      <c r="I15" s="16">
        <v>104.6</v>
      </c>
      <c r="J15" s="16">
        <v>87.9</v>
      </c>
      <c r="K15" s="16"/>
      <c r="L15" s="16"/>
    </row>
    <row r="16" spans="1:14" ht="33" customHeight="1" x14ac:dyDescent="0.2">
      <c r="A16" s="51" t="s">
        <v>70</v>
      </c>
      <c r="B16" s="15" t="s">
        <v>6</v>
      </c>
      <c r="C16" s="32">
        <v>10.9</v>
      </c>
      <c r="D16" s="16">
        <v>23.4</v>
      </c>
      <c r="E16" s="16">
        <v>-12.6</v>
      </c>
      <c r="F16" s="16">
        <v>53.7</v>
      </c>
      <c r="G16" s="16">
        <v>-1.7</v>
      </c>
      <c r="H16" s="16">
        <v>15.9</v>
      </c>
      <c r="I16" s="16">
        <v>27.6</v>
      </c>
      <c r="J16" s="16">
        <v>36.200000000000003</v>
      </c>
      <c r="K16" s="16"/>
      <c r="L16" s="16"/>
    </row>
    <row r="17" spans="1:14" ht="27" customHeight="1" x14ac:dyDescent="0.2">
      <c r="A17" s="53" t="s">
        <v>71</v>
      </c>
      <c r="B17" s="15" t="s">
        <v>6</v>
      </c>
      <c r="C17" s="32">
        <v>-16</v>
      </c>
      <c r="D17" s="16">
        <v>-3.8</v>
      </c>
      <c r="E17" s="16">
        <v>-32.9</v>
      </c>
      <c r="F17" s="16">
        <v>35.799999999999997</v>
      </c>
      <c r="G17" s="16">
        <v>-22.446999999999999</v>
      </c>
      <c r="H17" s="16">
        <v>5.8</v>
      </c>
      <c r="I17" s="16">
        <v>19.600000000000001</v>
      </c>
      <c r="J17" s="16">
        <v>26</v>
      </c>
      <c r="K17" s="16"/>
      <c r="L17" s="16"/>
    </row>
    <row r="18" spans="1:14" ht="14.1" customHeight="1" x14ac:dyDescent="0.2">
      <c r="A18" s="14" t="s">
        <v>68</v>
      </c>
      <c r="B18" s="15" t="s">
        <v>6</v>
      </c>
      <c r="C18" s="32">
        <v>17.899999999999999</v>
      </c>
      <c r="D18" s="16">
        <v>-6.8</v>
      </c>
      <c r="E18" s="48" t="s">
        <v>58</v>
      </c>
      <c r="F18" s="48" t="s">
        <v>58</v>
      </c>
      <c r="G18" s="48" t="s">
        <v>58</v>
      </c>
      <c r="H18" s="48" t="s">
        <v>58</v>
      </c>
      <c r="I18" s="48" t="s">
        <v>58</v>
      </c>
      <c r="J18" s="48" t="s">
        <v>58</v>
      </c>
      <c r="K18" s="16"/>
      <c r="L18" s="16"/>
    </row>
    <row r="19" spans="1:14" ht="20.399999999999999" x14ac:dyDescent="0.2">
      <c r="A19" s="53" t="s">
        <v>73</v>
      </c>
      <c r="B19" s="15" t="s">
        <v>6</v>
      </c>
      <c r="C19" s="32">
        <v>1.9</v>
      </c>
      <c r="D19" s="16">
        <v>-10.6</v>
      </c>
      <c r="E19" s="16">
        <v>-32.9</v>
      </c>
      <c r="F19" s="16">
        <v>35.799999999999997</v>
      </c>
      <c r="G19" s="16">
        <v>-22.446999999999999</v>
      </c>
      <c r="H19" s="16">
        <v>5.8</v>
      </c>
      <c r="I19" s="16">
        <v>19.600000000000001</v>
      </c>
      <c r="J19" s="16">
        <v>26</v>
      </c>
      <c r="K19" s="16"/>
      <c r="L19" s="16"/>
    </row>
    <row r="20" spans="1:14" ht="14.1" customHeight="1" x14ac:dyDescent="0.2">
      <c r="A20" s="14" t="s">
        <v>14</v>
      </c>
      <c r="B20" s="15" t="s">
        <v>6</v>
      </c>
      <c r="C20" s="32">
        <v>-5</v>
      </c>
      <c r="D20" s="16">
        <v>9.3000000000000007</v>
      </c>
      <c r="E20" s="48" t="s">
        <v>58</v>
      </c>
      <c r="F20" s="16" t="s">
        <v>58</v>
      </c>
      <c r="G20" s="16">
        <v>2.7890000000000001</v>
      </c>
      <c r="H20" s="16">
        <v>3.8</v>
      </c>
      <c r="I20" s="16">
        <v>2</v>
      </c>
      <c r="J20" s="16">
        <v>0.7</v>
      </c>
      <c r="K20" s="16"/>
      <c r="L20" s="16"/>
    </row>
    <row r="21" spans="1:14" ht="14.1" customHeight="1" x14ac:dyDescent="0.2">
      <c r="A21" s="14" t="s">
        <v>17</v>
      </c>
      <c r="B21" s="15" t="s">
        <v>6</v>
      </c>
      <c r="C21" s="32">
        <v>-3.2</v>
      </c>
      <c r="D21" s="16">
        <v>-1.4</v>
      </c>
      <c r="E21" s="16">
        <v>-29.3</v>
      </c>
      <c r="F21" s="16">
        <v>35.799999999999997</v>
      </c>
      <c r="G21" s="16">
        <v>-19.658000000000001</v>
      </c>
      <c r="H21" s="16">
        <v>9.6</v>
      </c>
      <c r="I21" s="16">
        <v>21.6</v>
      </c>
      <c r="J21" s="16">
        <f>+J17+J20</f>
        <v>26.7</v>
      </c>
      <c r="K21" s="16"/>
      <c r="L21" s="16"/>
    </row>
    <row r="22" spans="1:14" s="12" customFormat="1" ht="14.1" customHeight="1" x14ac:dyDescent="0.2">
      <c r="A22" s="14" t="s">
        <v>16</v>
      </c>
      <c r="B22" s="15" t="s">
        <v>6</v>
      </c>
      <c r="C22" s="32" t="s">
        <v>58</v>
      </c>
      <c r="D22" s="16">
        <v>0.7</v>
      </c>
      <c r="E22" s="16" t="s">
        <v>58</v>
      </c>
      <c r="F22" s="16">
        <v>-3.1</v>
      </c>
      <c r="G22" s="16" t="s">
        <v>58</v>
      </c>
      <c r="H22" s="16">
        <v>8.8000000000000007</v>
      </c>
      <c r="I22" s="16">
        <v>5.9</v>
      </c>
      <c r="J22" s="16">
        <v>-1.3</v>
      </c>
      <c r="K22" s="16"/>
      <c r="L22" s="16"/>
      <c r="M22" s="11"/>
      <c r="N22" s="11"/>
    </row>
    <row r="23" spans="1:14" s="12" customFormat="1" ht="14.1" customHeight="1" x14ac:dyDescent="0.2">
      <c r="A23" s="14" t="s">
        <v>15</v>
      </c>
      <c r="B23" s="15" t="s">
        <v>6</v>
      </c>
      <c r="C23" s="32">
        <v>-3.2</v>
      </c>
      <c r="D23" s="16">
        <v>-0.7</v>
      </c>
      <c r="E23" s="16">
        <v>-29.3</v>
      </c>
      <c r="F23" s="16">
        <v>32.700000000000003</v>
      </c>
      <c r="G23" s="16">
        <v>-19.658000000000001</v>
      </c>
      <c r="H23" s="16">
        <v>18.399999999999999</v>
      </c>
      <c r="I23" s="16">
        <v>27.5</v>
      </c>
      <c r="J23" s="16">
        <f>+J21+J22</f>
        <v>25.4</v>
      </c>
      <c r="K23" s="16"/>
      <c r="L23" s="16"/>
      <c r="M23" s="11"/>
      <c r="N23" s="11"/>
    </row>
    <row r="24" spans="1:14" ht="14.1" customHeight="1" x14ac:dyDescent="0.2">
      <c r="A24" s="14" t="s">
        <v>20</v>
      </c>
      <c r="B24" s="15" t="s">
        <v>6</v>
      </c>
      <c r="C24" s="32">
        <v>-4.5999999999999996</v>
      </c>
      <c r="D24" s="16">
        <v>-2.2999999999999998</v>
      </c>
      <c r="E24" s="16">
        <v>-20.8</v>
      </c>
      <c r="F24" s="16">
        <v>26.5</v>
      </c>
      <c r="G24" s="16">
        <v>-14.645</v>
      </c>
      <c r="H24" s="16">
        <v>7.7</v>
      </c>
      <c r="I24" s="16">
        <v>15.6</v>
      </c>
      <c r="J24" s="16">
        <v>20.9</v>
      </c>
      <c r="K24" s="16"/>
      <c r="L24" s="16"/>
    </row>
    <row r="25" spans="1:14" ht="14.1" customHeight="1" x14ac:dyDescent="0.2">
      <c r="A25" s="14" t="s">
        <v>21</v>
      </c>
      <c r="B25" s="15" t="s">
        <v>6</v>
      </c>
      <c r="C25" s="32" t="s">
        <v>58</v>
      </c>
      <c r="D25" s="16">
        <v>0.5</v>
      </c>
      <c r="E25" s="16" t="s">
        <v>58</v>
      </c>
      <c r="F25" s="16">
        <v>-2.4</v>
      </c>
      <c r="G25" s="16" t="s">
        <v>58</v>
      </c>
      <c r="H25" s="16">
        <v>6.9</v>
      </c>
      <c r="I25" s="16">
        <v>4.5999999999999996</v>
      </c>
      <c r="J25" s="16">
        <v>-0.9</v>
      </c>
      <c r="K25" s="16"/>
      <c r="L25" s="16"/>
    </row>
    <row r="26" spans="1:14" ht="14.1" customHeight="1" x14ac:dyDescent="0.2">
      <c r="A26" s="26" t="s">
        <v>22</v>
      </c>
      <c r="B26" s="30" t="s">
        <v>6</v>
      </c>
      <c r="C26" s="37">
        <v>-4.5999999999999996</v>
      </c>
      <c r="D26" s="34">
        <v>-1.8</v>
      </c>
      <c r="E26" s="34">
        <v>-20.8</v>
      </c>
      <c r="F26" s="34">
        <v>24</v>
      </c>
      <c r="G26" s="34">
        <v>-14.645</v>
      </c>
      <c r="H26" s="28">
        <v>14.5</v>
      </c>
      <c r="I26" s="28">
        <v>20.2</v>
      </c>
      <c r="J26" s="28">
        <f>+J24+J25</f>
        <v>20</v>
      </c>
      <c r="K26" s="16"/>
      <c r="L26" s="16"/>
    </row>
    <row r="27" spans="1:14" ht="14.1" customHeight="1" x14ac:dyDescent="0.2">
      <c r="A27" s="14"/>
      <c r="B27" s="15"/>
      <c r="C27" s="33"/>
      <c r="D27" s="7"/>
      <c r="E27" s="7"/>
      <c r="F27" s="7"/>
      <c r="H27" s="16"/>
      <c r="I27" s="16"/>
      <c r="J27" s="16"/>
      <c r="K27" s="16"/>
      <c r="L27" s="16"/>
    </row>
    <row r="28" spans="1:14" ht="14.1" customHeight="1" x14ac:dyDescent="0.2">
      <c r="A28" s="25" t="s">
        <v>23</v>
      </c>
      <c r="B28" s="15"/>
      <c r="C28" s="33"/>
      <c r="D28" s="7"/>
      <c r="E28" s="7"/>
      <c r="F28" s="7"/>
      <c r="H28" s="16"/>
      <c r="I28" s="16"/>
      <c r="J28" s="16"/>
      <c r="K28" s="16"/>
      <c r="L28" s="16"/>
    </row>
    <row r="29" spans="1:14" ht="14.1" customHeight="1" x14ac:dyDescent="0.2">
      <c r="A29" s="14" t="s">
        <v>57</v>
      </c>
      <c r="B29" s="15" t="s">
        <v>6</v>
      </c>
      <c r="C29" s="32">
        <v>33.200000000000003</v>
      </c>
      <c r="D29" s="16">
        <v>11.9</v>
      </c>
      <c r="E29" s="16">
        <v>45.7</v>
      </c>
      <c r="F29" s="16">
        <v>83.4</v>
      </c>
      <c r="G29" s="16">
        <v>54.127000000000002</v>
      </c>
      <c r="H29" s="16">
        <v>122.3</v>
      </c>
      <c r="I29" s="16">
        <v>100.8</v>
      </c>
      <c r="J29" s="16">
        <v>119</v>
      </c>
      <c r="K29" s="16"/>
      <c r="L29" s="16"/>
    </row>
    <row r="30" spans="1:14" ht="14.1" customHeight="1" x14ac:dyDescent="0.2">
      <c r="A30" s="14" t="s">
        <v>24</v>
      </c>
      <c r="B30" s="15" t="s">
        <v>6</v>
      </c>
      <c r="C30" s="32">
        <v>368.1</v>
      </c>
      <c r="D30" s="16">
        <v>373.1</v>
      </c>
      <c r="E30" s="16">
        <v>279.8</v>
      </c>
      <c r="F30" s="16">
        <v>284.5</v>
      </c>
      <c r="G30" s="16">
        <v>270.33</v>
      </c>
      <c r="H30" s="16">
        <v>290.8</v>
      </c>
      <c r="I30" s="16">
        <v>306.39999999999998</v>
      </c>
      <c r="J30" s="16">
        <v>300.60000000000002</v>
      </c>
      <c r="K30" s="16"/>
      <c r="L30" s="16"/>
    </row>
    <row r="31" spans="1:14" ht="14.1" customHeight="1" x14ac:dyDescent="0.2">
      <c r="A31" s="14" t="s">
        <v>25</v>
      </c>
      <c r="B31" s="15" t="s">
        <v>6</v>
      </c>
      <c r="C31" s="32">
        <v>141.1</v>
      </c>
      <c r="D31" s="16">
        <v>155.9</v>
      </c>
      <c r="E31" s="16">
        <v>100.2</v>
      </c>
      <c r="F31" s="16">
        <v>73.7</v>
      </c>
      <c r="G31" s="16">
        <v>87.156000000000006</v>
      </c>
      <c r="H31" s="16">
        <v>55.9</v>
      </c>
      <c r="I31" s="16">
        <v>50.9</v>
      </c>
      <c r="J31" s="16">
        <v>31.8</v>
      </c>
      <c r="K31" s="16"/>
      <c r="L31" s="16"/>
    </row>
    <row r="32" spans="1:14" ht="14.1" customHeight="1" x14ac:dyDescent="0.2">
      <c r="A32" s="14" t="s">
        <v>26</v>
      </c>
      <c r="B32" s="15" t="s">
        <v>6</v>
      </c>
      <c r="C32" s="32">
        <v>35.799999999999997</v>
      </c>
      <c r="D32" s="16">
        <v>35.799999999999997</v>
      </c>
      <c r="E32" s="16">
        <v>35.799999999999997</v>
      </c>
      <c r="F32" s="16">
        <v>35.799999999999997</v>
      </c>
      <c r="G32" s="16">
        <v>35.799999999999997</v>
      </c>
      <c r="H32" s="16">
        <v>35.799999999999997</v>
      </c>
      <c r="I32" s="16">
        <v>35.799999999999997</v>
      </c>
      <c r="J32" s="16">
        <v>35.799999999999997</v>
      </c>
      <c r="K32" s="16"/>
      <c r="L32" s="16"/>
    </row>
    <row r="33" spans="1:14" ht="14.1" customHeight="1" x14ac:dyDescent="0.2">
      <c r="A33" s="14" t="s">
        <v>27</v>
      </c>
      <c r="B33" s="15" t="s">
        <v>6</v>
      </c>
      <c r="C33" s="32">
        <v>174.1</v>
      </c>
      <c r="D33" s="16">
        <v>206.5</v>
      </c>
      <c r="E33" s="16">
        <v>167.5</v>
      </c>
      <c r="F33" s="16">
        <v>159.5</v>
      </c>
      <c r="G33" s="16">
        <v>160.32300000000001</v>
      </c>
      <c r="H33" s="16">
        <v>131.1</v>
      </c>
      <c r="I33" s="16">
        <f>160.3-49</f>
        <v>111.30000000000001</v>
      </c>
      <c r="J33" s="16">
        <v>73.3</v>
      </c>
      <c r="K33" s="16"/>
      <c r="L33" s="16"/>
    </row>
    <row r="34" spans="1:14" ht="14.1" customHeight="1" x14ac:dyDescent="0.2">
      <c r="A34" s="26" t="s">
        <v>28</v>
      </c>
      <c r="B34" s="30" t="s">
        <v>6</v>
      </c>
      <c r="C34" s="37">
        <v>209.6</v>
      </c>
      <c r="D34" s="34">
        <v>218.8</v>
      </c>
      <c r="E34" s="34">
        <v>217.3</v>
      </c>
      <c r="F34" s="34">
        <v>238.2</v>
      </c>
      <c r="G34" s="34">
        <v>216.01499999999999</v>
      </c>
      <c r="H34" s="28">
        <v>248.3</v>
      </c>
      <c r="I34" s="28">
        <v>252.3</v>
      </c>
      <c r="J34" s="28">
        <v>251.8</v>
      </c>
      <c r="K34" s="16"/>
      <c r="L34" s="16"/>
    </row>
    <row r="35" spans="1:14" ht="14.1" customHeight="1" x14ac:dyDescent="0.2">
      <c r="A35" s="14"/>
      <c r="B35" s="15"/>
      <c r="C35" s="33"/>
      <c r="D35" s="7"/>
      <c r="E35" s="7"/>
      <c r="F35" s="7"/>
      <c r="H35" s="16"/>
      <c r="I35" s="16"/>
      <c r="J35" s="16"/>
      <c r="K35" s="16"/>
      <c r="L35" s="16"/>
    </row>
    <row r="36" spans="1:14" ht="14.1" customHeight="1" x14ac:dyDescent="0.2">
      <c r="A36" s="25" t="s">
        <v>29</v>
      </c>
      <c r="B36" s="15"/>
      <c r="C36" s="33"/>
      <c r="D36" s="7"/>
      <c r="E36" s="7"/>
      <c r="F36" s="7"/>
      <c r="H36" s="16"/>
      <c r="I36" s="16"/>
      <c r="J36" s="16"/>
      <c r="K36" s="16"/>
      <c r="L36" s="16"/>
    </row>
    <row r="37" spans="1:14" ht="14.1" customHeight="1" x14ac:dyDescent="0.2">
      <c r="A37" s="14" t="s">
        <v>30</v>
      </c>
      <c r="B37" s="15" t="s">
        <v>6</v>
      </c>
      <c r="C37" s="32">
        <v>17.8</v>
      </c>
      <c r="D37" s="16">
        <v>-27</v>
      </c>
      <c r="E37" s="16">
        <v>-42.3</v>
      </c>
      <c r="F37" s="16">
        <v>65.599999999999994</v>
      </c>
      <c r="G37" s="16">
        <v>-35.598999999999997</v>
      </c>
      <c r="H37" s="16">
        <v>37.1</v>
      </c>
      <c r="I37" s="16">
        <v>33</v>
      </c>
      <c r="J37" s="16">
        <v>28.1</v>
      </c>
      <c r="K37" s="16"/>
      <c r="L37" s="16"/>
    </row>
    <row r="38" spans="1:14" ht="14.1" customHeight="1" x14ac:dyDescent="0.2">
      <c r="A38" s="14" t="s">
        <v>60</v>
      </c>
      <c r="B38" s="15" t="s">
        <v>6</v>
      </c>
      <c r="C38" s="32">
        <v>17.8</v>
      </c>
      <c r="D38" s="16">
        <v>-27</v>
      </c>
      <c r="E38" s="16">
        <v>-42.3</v>
      </c>
      <c r="F38" s="16">
        <v>21.1</v>
      </c>
      <c r="G38" s="16">
        <v>-11.8</v>
      </c>
      <c r="H38" s="16">
        <v>39.1</v>
      </c>
      <c r="I38" s="16" t="s">
        <v>58</v>
      </c>
      <c r="J38" s="16" t="s">
        <v>58</v>
      </c>
      <c r="K38" s="16"/>
      <c r="L38" s="16"/>
    </row>
    <row r="39" spans="1:14" ht="14.1" customHeight="1" x14ac:dyDescent="0.2">
      <c r="A39" s="14" t="s">
        <v>31</v>
      </c>
      <c r="B39" s="15" t="s">
        <v>6</v>
      </c>
      <c r="C39" s="32">
        <v>5.5</v>
      </c>
      <c r="D39" s="16">
        <v>-25.2</v>
      </c>
      <c r="E39" s="16">
        <v>21.8</v>
      </c>
      <c r="F39" s="16">
        <v>-51.7</v>
      </c>
      <c r="G39" s="16">
        <v>38.283999999999999</v>
      </c>
      <c r="H39" s="16">
        <v>-22.2</v>
      </c>
      <c r="I39" s="16">
        <v>-27.5</v>
      </c>
      <c r="J39" s="16">
        <v>-38.700000000000003</v>
      </c>
      <c r="K39" s="16"/>
      <c r="L39" s="16"/>
    </row>
    <row r="40" spans="1:14" ht="14.1" customHeight="1" x14ac:dyDescent="0.2">
      <c r="A40" s="14" t="s">
        <v>32</v>
      </c>
      <c r="B40" s="15" t="s">
        <v>6</v>
      </c>
      <c r="C40" s="32" t="s">
        <v>58</v>
      </c>
      <c r="D40" s="16">
        <v>42.3</v>
      </c>
      <c r="E40" s="16">
        <v>36.9</v>
      </c>
      <c r="F40" s="16">
        <v>-25.1</v>
      </c>
      <c r="G40" s="16">
        <v>61.073</v>
      </c>
      <c r="H40" s="16">
        <v>-26.5</v>
      </c>
      <c r="I40" s="16">
        <v>7.1</v>
      </c>
      <c r="J40" s="16">
        <v>-31.8</v>
      </c>
      <c r="K40" s="16"/>
      <c r="L40" s="16"/>
    </row>
    <row r="41" spans="1:14" ht="14.1" customHeight="1" x14ac:dyDescent="0.2">
      <c r="A41" s="14" t="s">
        <v>33</v>
      </c>
      <c r="B41" s="15" t="s">
        <v>6</v>
      </c>
      <c r="C41" s="32">
        <v>6.2</v>
      </c>
      <c r="D41" s="16">
        <v>-17.899999999999999</v>
      </c>
      <c r="E41" s="16">
        <v>-11.1</v>
      </c>
      <c r="F41" s="16">
        <v>-23.2</v>
      </c>
      <c r="G41" s="16">
        <v>-14.224</v>
      </c>
      <c r="H41" s="16">
        <v>6</v>
      </c>
      <c r="I41" s="16">
        <v>-9.3000000000000007</v>
      </c>
      <c r="J41" s="16">
        <v>-4</v>
      </c>
      <c r="K41" s="16"/>
      <c r="L41" s="16"/>
    </row>
    <row r="42" spans="1:14" ht="14.1" customHeight="1" x14ac:dyDescent="0.2">
      <c r="A42" s="14" t="s">
        <v>34</v>
      </c>
      <c r="B42" s="15" t="s">
        <v>6</v>
      </c>
      <c r="C42" s="32">
        <v>-1.9</v>
      </c>
      <c r="D42" s="16">
        <v>60.5</v>
      </c>
      <c r="E42" s="16">
        <v>16.899999999999999</v>
      </c>
      <c r="F42" s="16">
        <v>-9.3000000000000007</v>
      </c>
      <c r="G42" s="16">
        <v>-11.173999999999999</v>
      </c>
      <c r="H42" s="16">
        <v>-17.899999999999999</v>
      </c>
      <c r="I42" s="16">
        <v>-17.899999999999999</v>
      </c>
      <c r="J42" s="16">
        <v>-17.899999999999999</v>
      </c>
      <c r="K42" s="16"/>
      <c r="L42" s="16"/>
    </row>
    <row r="43" spans="1:14" ht="14.1" customHeight="1" x14ac:dyDescent="0.2">
      <c r="A43" s="14" t="s">
        <v>65</v>
      </c>
      <c r="B43" s="15" t="s">
        <v>6</v>
      </c>
      <c r="C43" s="32">
        <v>-26.9</v>
      </c>
      <c r="D43" s="16">
        <v>-27.2</v>
      </c>
      <c r="E43" s="16">
        <v>-20.3</v>
      </c>
      <c r="F43" s="16">
        <v>-17.899999999999999</v>
      </c>
      <c r="G43" s="16">
        <v>-20.762</v>
      </c>
      <c r="H43" s="16">
        <v>-10.4</v>
      </c>
      <c r="I43" s="16">
        <v>-10.1</v>
      </c>
      <c r="J43" s="16">
        <v>-9.6</v>
      </c>
      <c r="K43" s="16"/>
      <c r="L43" s="16"/>
    </row>
    <row r="44" spans="1:14" ht="14.1" customHeight="1" x14ac:dyDescent="0.2">
      <c r="A44" s="26" t="s">
        <v>35</v>
      </c>
      <c r="B44" s="30" t="s">
        <v>6</v>
      </c>
      <c r="C44" s="37">
        <v>21.4</v>
      </c>
      <c r="D44" s="34">
        <v>8.3000000000000007</v>
      </c>
      <c r="E44" s="34">
        <v>-3.6</v>
      </c>
      <c r="F44" s="34">
        <v>4.5999999999999996</v>
      </c>
      <c r="G44" s="34">
        <v>-8.4890000000000008</v>
      </c>
      <c r="H44" s="28">
        <v>-3</v>
      </c>
      <c r="I44" s="28">
        <v>-12.4</v>
      </c>
      <c r="J44" s="28">
        <v>-28.4</v>
      </c>
      <c r="K44" s="16"/>
      <c r="L44" s="16"/>
    </row>
    <row r="45" spans="1:14" ht="14.1" customHeight="1" x14ac:dyDescent="0.2">
      <c r="A45" s="14"/>
      <c r="B45" s="15"/>
      <c r="C45" s="33"/>
      <c r="D45" s="7"/>
      <c r="E45" s="7"/>
      <c r="F45" s="7"/>
      <c r="H45" s="16"/>
      <c r="I45" s="16"/>
      <c r="J45" s="16"/>
      <c r="K45" s="16"/>
      <c r="L45" s="16"/>
    </row>
    <row r="46" spans="1:14" ht="14.1" customHeight="1" x14ac:dyDescent="0.2">
      <c r="A46" s="25" t="s">
        <v>61</v>
      </c>
      <c r="B46" s="15"/>
      <c r="C46" s="33"/>
      <c r="D46" s="7"/>
      <c r="E46" s="7"/>
      <c r="F46" s="7"/>
      <c r="H46" s="16"/>
      <c r="I46" s="16"/>
      <c r="J46" s="16"/>
      <c r="K46" s="16"/>
      <c r="L46" s="16"/>
    </row>
    <row r="47" spans="1:14" ht="14.1" customHeight="1" x14ac:dyDescent="0.2">
      <c r="A47" s="14" t="s">
        <v>3</v>
      </c>
      <c r="B47" s="15" t="s">
        <v>4</v>
      </c>
      <c r="C47" s="32">
        <v>88.2</v>
      </c>
      <c r="D47" s="16">
        <v>109.1</v>
      </c>
      <c r="E47" s="16">
        <v>120.7</v>
      </c>
      <c r="F47" s="16">
        <v>95.2</v>
      </c>
      <c r="G47" s="16">
        <v>93.865788390284081</v>
      </c>
      <c r="H47" s="16">
        <f>G8/H12*100</f>
        <v>113.07484220018034</v>
      </c>
      <c r="I47" s="16">
        <f>I8/I12*100</f>
        <v>110.97683786505539</v>
      </c>
      <c r="J47" s="16">
        <f>J8/J12*100</f>
        <v>107.74953502789832</v>
      </c>
      <c r="K47" s="16"/>
      <c r="L47" s="16"/>
    </row>
    <row r="48" spans="1:14" s="13" customFormat="1" ht="14.1" customHeight="1" x14ac:dyDescent="0.2">
      <c r="A48" s="14" t="s">
        <v>36</v>
      </c>
      <c r="B48" s="15" t="s">
        <v>4</v>
      </c>
      <c r="C48" s="32">
        <v>-8.1</v>
      </c>
      <c r="D48" s="16">
        <v>52.4</v>
      </c>
      <c r="E48" s="16">
        <v>-1.9</v>
      </c>
      <c r="F48" s="16">
        <v>-4.7</v>
      </c>
      <c r="G48" s="16">
        <v>20.442118454208188</v>
      </c>
      <c r="H48" s="16">
        <f>(H12-I12)/I12*100</f>
        <v>11.681772406847944</v>
      </c>
      <c r="I48" s="16">
        <f>(I12-J12)/J12*100</f>
        <v>23.12461252324859</v>
      </c>
      <c r="J48" s="16">
        <v>19.8</v>
      </c>
      <c r="K48" s="16"/>
      <c r="L48" s="16"/>
      <c r="M48" s="8"/>
      <c r="N48" s="8"/>
    </row>
    <row r="49" spans="1:12" ht="14.1" customHeight="1" x14ac:dyDescent="0.2">
      <c r="A49" s="14" t="s">
        <v>37</v>
      </c>
      <c r="B49" s="15" t="s">
        <v>4</v>
      </c>
      <c r="C49" s="32">
        <v>48.4</v>
      </c>
      <c r="D49" s="16">
        <v>47.6</v>
      </c>
      <c r="E49" s="16">
        <v>46.7</v>
      </c>
      <c r="F49" s="16">
        <v>51.5</v>
      </c>
      <c r="G49" s="16">
        <v>45.898798607732324</v>
      </c>
      <c r="H49" s="16">
        <f>H15/H12*100</f>
        <v>48.692515779981967</v>
      </c>
      <c r="I49" s="16">
        <f>I15/I12*100</f>
        <v>52.6686807653575</v>
      </c>
      <c r="J49" s="16">
        <v>54.5</v>
      </c>
      <c r="K49" s="16"/>
      <c r="L49" s="16"/>
    </row>
    <row r="50" spans="1:12" ht="14.1" customHeight="1" x14ac:dyDescent="0.2">
      <c r="A50" s="14" t="s">
        <v>38</v>
      </c>
      <c r="B50" s="15" t="s">
        <v>4</v>
      </c>
      <c r="C50" s="32">
        <v>-4.5999999999999996</v>
      </c>
      <c r="D50" s="16">
        <v>-1</v>
      </c>
      <c r="E50" s="16">
        <v>-13.2</v>
      </c>
      <c r="F50" s="16">
        <v>14.1</v>
      </c>
      <c r="G50" s="16">
        <v>-8.4011377671320027</v>
      </c>
      <c r="H50" s="16">
        <f>H17/H12*100</f>
        <v>2.6149684400360682</v>
      </c>
      <c r="I50" s="16">
        <f>I17/I12*100</f>
        <v>9.8690835850956713</v>
      </c>
      <c r="J50" s="16">
        <v>16.100000000000001</v>
      </c>
      <c r="K50" s="16"/>
      <c r="L50" s="16"/>
    </row>
    <row r="51" spans="1:12" ht="14.1" customHeight="1" x14ac:dyDescent="0.2">
      <c r="A51" s="14" t="s">
        <v>62</v>
      </c>
      <c r="B51" s="15" t="s">
        <v>4</v>
      </c>
      <c r="C51" s="32">
        <v>-4.5999999999999996</v>
      </c>
      <c r="D51" s="16">
        <v>-1</v>
      </c>
      <c r="E51" s="16">
        <v>-13.2</v>
      </c>
      <c r="F51" s="16">
        <v>-3.4</v>
      </c>
      <c r="G51" s="16">
        <v>0.5</v>
      </c>
      <c r="H51" s="16">
        <v>4</v>
      </c>
      <c r="I51" s="16" t="s">
        <v>58</v>
      </c>
      <c r="J51" s="16" t="s">
        <v>58</v>
      </c>
      <c r="K51" s="16"/>
      <c r="L51" s="16"/>
    </row>
    <row r="52" spans="1:12" ht="14.1" customHeight="1" x14ac:dyDescent="0.2">
      <c r="A52" s="14" t="s">
        <v>39</v>
      </c>
      <c r="B52" s="15" t="s">
        <v>4</v>
      </c>
      <c r="C52" s="32">
        <v>-8.4</v>
      </c>
      <c r="D52" s="16">
        <v>-2</v>
      </c>
      <c r="E52" s="16">
        <v>-20.100000000000001</v>
      </c>
      <c r="F52" s="16">
        <v>22.4</v>
      </c>
      <c r="G52" s="16">
        <v>-15.405098430803331</v>
      </c>
      <c r="H52" s="16">
        <v>4.7</v>
      </c>
      <c r="I52" s="16">
        <v>21.2</v>
      </c>
      <c r="J52" s="16">
        <v>36.4</v>
      </c>
      <c r="K52" s="16"/>
      <c r="L52" s="16"/>
    </row>
    <row r="53" spans="1:12" ht="14.1" customHeight="1" x14ac:dyDescent="0.2">
      <c r="A53" s="14" t="s">
        <v>63</v>
      </c>
      <c r="B53" s="15" t="s">
        <v>4</v>
      </c>
      <c r="C53" s="32">
        <v>-8.4</v>
      </c>
      <c r="D53" s="16">
        <v>-2</v>
      </c>
      <c r="E53" s="16">
        <v>-20.100000000000001</v>
      </c>
      <c r="F53" s="16">
        <v>-5.4</v>
      </c>
      <c r="G53" s="16">
        <v>1</v>
      </c>
      <c r="H53" s="16">
        <v>6.5</v>
      </c>
      <c r="I53" s="16" t="s">
        <v>58</v>
      </c>
      <c r="J53" s="16" t="s">
        <v>58</v>
      </c>
      <c r="K53" s="16"/>
      <c r="L53" s="16"/>
    </row>
    <row r="54" spans="1:12" s="9" customFormat="1" ht="14.1" customHeight="1" x14ac:dyDescent="0.2">
      <c r="A54" s="14" t="s">
        <v>40</v>
      </c>
      <c r="B54" s="15" t="s">
        <v>4</v>
      </c>
      <c r="C54" s="32">
        <v>57</v>
      </c>
      <c r="D54" s="16">
        <v>58.7</v>
      </c>
      <c r="E54" s="16">
        <v>77.7</v>
      </c>
      <c r="F54" s="16">
        <v>83.7</v>
      </c>
      <c r="G54" s="16">
        <v>79.907890356231263</v>
      </c>
      <c r="H54" s="16">
        <f>H34/H30*100</f>
        <v>85.385144429160931</v>
      </c>
      <c r="I54" s="16">
        <v>82.4</v>
      </c>
      <c r="J54" s="16">
        <v>83.8</v>
      </c>
      <c r="K54" s="16"/>
      <c r="L54" s="16"/>
    </row>
    <row r="55" spans="1:12" s="9" customFormat="1" ht="14.1" customHeight="1" x14ac:dyDescent="0.2">
      <c r="A55" s="14" t="s">
        <v>41</v>
      </c>
      <c r="B55" s="15" t="s">
        <v>4</v>
      </c>
      <c r="C55" s="32">
        <v>-2.2000000000000002</v>
      </c>
      <c r="D55" s="16">
        <v>-0.8</v>
      </c>
      <c r="E55" s="16">
        <v>-9.1</v>
      </c>
      <c r="F55" s="16">
        <v>10.6</v>
      </c>
      <c r="G55" s="16">
        <v>-6.3076197510977501</v>
      </c>
      <c r="H55" s="16">
        <f>H26*100/((H34+I34)/2)</f>
        <v>5.7930483419896124</v>
      </c>
      <c r="I55" s="16">
        <f>I26*100/((I34+J34)/2)</f>
        <v>8.0142828803808772</v>
      </c>
      <c r="J55" s="16">
        <v>8</v>
      </c>
      <c r="K55" s="16"/>
      <c r="L55" s="16"/>
    </row>
    <row r="56" spans="1:12" s="9" customFormat="1" ht="14.1" customHeight="1" x14ac:dyDescent="0.2">
      <c r="A56" s="14" t="s">
        <v>64</v>
      </c>
      <c r="B56" s="15" t="s">
        <v>4</v>
      </c>
      <c r="C56" s="32">
        <v>-2.2000000000000002</v>
      </c>
      <c r="D56" s="16">
        <v>-0.8</v>
      </c>
      <c r="E56" s="16">
        <v>-9.1</v>
      </c>
      <c r="F56" s="16">
        <v>-4.5999999999999996</v>
      </c>
      <c r="G56" s="16">
        <v>1.8</v>
      </c>
      <c r="H56" s="16">
        <v>6.4</v>
      </c>
      <c r="I56" s="16" t="s">
        <v>58</v>
      </c>
      <c r="J56" s="16" t="s">
        <v>58</v>
      </c>
      <c r="K56" s="16"/>
      <c r="L56" s="16"/>
    </row>
    <row r="57" spans="1:12" s="9" customFormat="1" ht="14.1" customHeight="1" x14ac:dyDescent="0.2">
      <c r="A57" s="14" t="s">
        <v>42</v>
      </c>
      <c r="B57" s="15" t="s">
        <v>4</v>
      </c>
      <c r="C57" s="32">
        <v>40.299999999999997</v>
      </c>
      <c r="D57" s="16">
        <v>40.9</v>
      </c>
      <c r="E57" s="16">
        <v>40.1</v>
      </c>
      <c r="F57" s="16">
        <v>29</v>
      </c>
      <c r="G57" s="16">
        <v>32.619484262135565</v>
      </c>
      <c r="H57" s="16">
        <f>H31/H12*100</f>
        <v>25.202885482416587</v>
      </c>
      <c r="I57" s="16">
        <f>I31/I12*100</f>
        <v>25.629405840886204</v>
      </c>
      <c r="J57" s="16">
        <v>19.7</v>
      </c>
      <c r="K57" s="16"/>
      <c r="L57" s="16"/>
    </row>
    <row r="58" spans="1:12" s="9" customFormat="1" ht="14.1" customHeight="1" x14ac:dyDescent="0.2">
      <c r="A58" s="14" t="s">
        <v>43</v>
      </c>
      <c r="B58" s="15" t="s">
        <v>7</v>
      </c>
      <c r="C58" s="38">
        <v>271</v>
      </c>
      <c r="D58" s="39">
        <v>279</v>
      </c>
      <c r="E58" s="39">
        <v>191</v>
      </c>
      <c r="F58" s="39">
        <v>193</v>
      </c>
      <c r="G58" s="39">
        <v>171</v>
      </c>
      <c r="H58" s="39">
        <v>96</v>
      </c>
      <c r="I58" s="39">
        <v>87</v>
      </c>
      <c r="J58" s="39">
        <v>80</v>
      </c>
      <c r="K58" s="16"/>
      <c r="L58" s="16"/>
    </row>
    <row r="59" spans="1:12" s="9" customFormat="1" ht="14.1" customHeight="1" x14ac:dyDescent="0.2">
      <c r="A59" s="26" t="s">
        <v>44</v>
      </c>
      <c r="B59" s="27" t="s">
        <v>6</v>
      </c>
      <c r="C59" s="37">
        <v>0.6</v>
      </c>
      <c r="D59" s="34">
        <v>0.4</v>
      </c>
      <c r="E59" s="34">
        <v>0.6</v>
      </c>
      <c r="F59" s="34">
        <v>0.7</v>
      </c>
      <c r="G59" s="34">
        <v>0.71717543859649124</v>
      </c>
      <c r="H59" s="28">
        <f>H15/H58</f>
        <v>1.125</v>
      </c>
      <c r="I59" s="28">
        <f>I15/I58</f>
        <v>1.2022988505747125</v>
      </c>
      <c r="J59" s="28">
        <v>1.1000000000000001</v>
      </c>
      <c r="K59" s="16"/>
      <c r="L59" s="16"/>
    </row>
    <row r="60" spans="1:12" s="9" customFormat="1" ht="14.1" customHeight="1" x14ac:dyDescent="0.2">
      <c r="A60" s="14"/>
      <c r="B60" s="15"/>
      <c r="C60" s="41"/>
      <c r="D60" s="6"/>
      <c r="E60" s="6"/>
      <c r="F60" s="6"/>
      <c r="G60" s="6"/>
      <c r="H60" s="16"/>
      <c r="I60" s="16"/>
      <c r="J60" s="16"/>
      <c r="K60" s="16"/>
      <c r="L60" s="16"/>
    </row>
    <row r="61" spans="1:12" s="9" customFormat="1" ht="14.1" customHeight="1" x14ac:dyDescent="0.2">
      <c r="A61" s="25" t="s">
        <v>45</v>
      </c>
      <c r="B61" s="15"/>
      <c r="C61" s="42"/>
      <c r="D61" s="46"/>
      <c r="E61" s="46"/>
      <c r="F61" s="46"/>
      <c r="G61" s="46"/>
      <c r="H61" s="16"/>
      <c r="I61" s="16"/>
      <c r="J61" s="16"/>
      <c r="K61" s="16"/>
      <c r="L61" s="16"/>
    </row>
    <row r="62" spans="1:12" s="9" customFormat="1" ht="14.1" customHeight="1" x14ac:dyDescent="0.2">
      <c r="A62" s="14" t="s">
        <v>46</v>
      </c>
      <c r="B62" s="15" t="s">
        <v>69</v>
      </c>
      <c r="C62" s="43">
        <v>-2.6</v>
      </c>
      <c r="D62" s="47">
        <v>-1.3</v>
      </c>
      <c r="E62" s="47">
        <v>-11.6</v>
      </c>
      <c r="F62" s="47">
        <v>13.5</v>
      </c>
      <c r="G62" s="47">
        <v>-8.1900288007158242</v>
      </c>
      <c r="H62" s="16">
        <v>8.1</v>
      </c>
      <c r="I62" s="16">
        <v>11.3</v>
      </c>
      <c r="J62" s="16">
        <v>11.2</v>
      </c>
      <c r="K62" s="16"/>
      <c r="L62" s="16"/>
    </row>
    <row r="63" spans="1:12" s="9" customFormat="1" ht="14.1" customHeight="1" x14ac:dyDescent="0.2">
      <c r="A63" s="14" t="s">
        <v>47</v>
      </c>
      <c r="B63" s="15" t="s">
        <v>69</v>
      </c>
      <c r="C63" s="43">
        <v>-38.700000000000003</v>
      </c>
      <c r="D63" s="47">
        <v>-108</v>
      </c>
      <c r="E63" s="47">
        <v>-13.1</v>
      </c>
      <c r="F63" s="47">
        <v>13.1</v>
      </c>
      <c r="G63" s="47">
        <v>-19.658050529190849</v>
      </c>
      <c r="H63" s="16">
        <f>H68/H62-0.1</f>
        <v>32.12222222222222</v>
      </c>
      <c r="I63" s="16">
        <f>I68/I62</f>
        <v>36.150442477876105</v>
      </c>
      <c r="J63" s="16">
        <v>21.1</v>
      </c>
      <c r="K63" s="16"/>
      <c r="L63" s="16"/>
    </row>
    <row r="64" spans="1:12" s="9" customFormat="1" ht="14.1" customHeight="1" x14ac:dyDescent="0.2">
      <c r="A64" s="14" t="s">
        <v>48</v>
      </c>
      <c r="B64" s="15" t="s">
        <v>4</v>
      </c>
      <c r="C64" s="36" t="s">
        <v>58</v>
      </c>
      <c r="D64" s="48" t="s">
        <v>58</v>
      </c>
      <c r="E64" s="48" t="s">
        <v>58</v>
      </c>
      <c r="F64" s="48" t="s">
        <v>58</v>
      </c>
      <c r="G64" s="48" t="s">
        <v>58</v>
      </c>
      <c r="H64" s="16">
        <f>(17.882*100)/H26</f>
        <v>123.32413793103449</v>
      </c>
      <c r="I64" s="16">
        <f>(17.882*100)/I26</f>
        <v>88.524752475247524</v>
      </c>
      <c r="J64" s="16">
        <v>89.4</v>
      </c>
      <c r="K64" s="16"/>
      <c r="L64" s="16"/>
    </row>
    <row r="65" spans="1:14" s="9" customFormat="1" ht="14.1" customHeight="1" x14ac:dyDescent="0.2">
      <c r="A65" s="14" t="s">
        <v>49</v>
      </c>
      <c r="B65" s="15" t="s">
        <v>69</v>
      </c>
      <c r="C65" s="43">
        <v>9.9</v>
      </c>
      <c r="D65" s="47">
        <v>-15.1</v>
      </c>
      <c r="E65" s="47">
        <v>-23.7</v>
      </c>
      <c r="F65" s="47">
        <v>36.700000000000003</v>
      </c>
      <c r="G65" s="47">
        <v>-19.908285099124793</v>
      </c>
      <c r="H65" s="16">
        <v>20.7</v>
      </c>
      <c r="I65" s="16">
        <v>18.5</v>
      </c>
      <c r="J65" s="16">
        <v>15.8</v>
      </c>
      <c r="K65" s="16"/>
      <c r="L65" s="16"/>
    </row>
    <row r="66" spans="1:14" s="9" customFormat="1" ht="14.1" customHeight="1" x14ac:dyDescent="0.2">
      <c r="A66" s="14" t="s">
        <v>50</v>
      </c>
      <c r="B66" s="15" t="s">
        <v>4</v>
      </c>
      <c r="C66" s="36" t="s">
        <v>58</v>
      </c>
      <c r="D66" s="48" t="s">
        <v>58</v>
      </c>
      <c r="E66" s="48" t="s">
        <v>58</v>
      </c>
      <c r="F66" s="48" t="s">
        <v>58</v>
      </c>
      <c r="G66" s="48" t="s">
        <v>58</v>
      </c>
      <c r="H66" s="16">
        <v>50</v>
      </c>
      <c r="I66" s="16">
        <v>50</v>
      </c>
      <c r="J66" s="16">
        <v>50</v>
      </c>
      <c r="K66" s="16"/>
      <c r="L66" s="16"/>
    </row>
    <row r="67" spans="1:14" s="9" customFormat="1" ht="14.1" customHeight="1" x14ac:dyDescent="0.2">
      <c r="A67" s="14" t="s">
        <v>51</v>
      </c>
      <c r="B67" s="15" t="s">
        <v>69</v>
      </c>
      <c r="C67" s="52">
        <v>117.2</v>
      </c>
      <c r="D67" s="54">
        <v>122.4</v>
      </c>
      <c r="E67" s="49">
        <v>121.5</v>
      </c>
      <c r="F67" s="49">
        <v>133.19999999999999</v>
      </c>
      <c r="G67" s="49">
        <v>120.80362385705899</v>
      </c>
      <c r="H67" s="40">
        <v>139</v>
      </c>
      <c r="I67" s="40">
        <v>141</v>
      </c>
      <c r="J67" s="40">
        <v>141</v>
      </c>
      <c r="K67" s="16"/>
      <c r="L67" s="16"/>
    </row>
    <row r="68" spans="1:14" s="9" customFormat="1" ht="14.1" customHeight="1" x14ac:dyDescent="0.2">
      <c r="A68" s="14" t="s">
        <v>52</v>
      </c>
      <c r="B68" s="15" t="s">
        <v>69</v>
      </c>
      <c r="C68" s="44">
        <v>99.8</v>
      </c>
      <c r="D68" s="49">
        <v>141</v>
      </c>
      <c r="E68" s="49">
        <v>152</v>
      </c>
      <c r="F68" s="49">
        <v>176.5</v>
      </c>
      <c r="G68" s="49">
        <v>161</v>
      </c>
      <c r="H68" s="40">
        <v>261</v>
      </c>
      <c r="I68" s="40">
        <v>408.5</v>
      </c>
      <c r="J68" s="40">
        <v>236</v>
      </c>
      <c r="K68" s="16"/>
      <c r="L68" s="16"/>
    </row>
    <row r="69" spans="1:14" s="9" customFormat="1" ht="14.1" customHeight="1" x14ac:dyDescent="0.2">
      <c r="A69" s="26" t="s">
        <v>53</v>
      </c>
      <c r="B69" s="27"/>
      <c r="C69" s="45">
        <v>0.9</v>
      </c>
      <c r="D69" s="50">
        <v>1.2</v>
      </c>
      <c r="E69" s="50">
        <v>1.3</v>
      </c>
      <c r="F69" s="50">
        <v>1.3</v>
      </c>
      <c r="G69" s="50">
        <v>1.332741476286369</v>
      </c>
      <c r="H69" s="34">
        <f>H68/H67</f>
        <v>1.8776978417266188</v>
      </c>
      <c r="I69" s="28">
        <f>I68/I67</f>
        <v>2.897163120567376</v>
      </c>
      <c r="J69" s="28">
        <v>1.7</v>
      </c>
      <c r="K69" s="16"/>
      <c r="L69" s="16"/>
    </row>
    <row r="70" spans="1:14" s="9" customFormat="1" ht="14.1" customHeight="1" x14ac:dyDescent="0.2">
      <c r="A70" s="14"/>
      <c r="B70" s="15"/>
      <c r="C70" s="15"/>
      <c r="D70" s="15"/>
      <c r="E70" s="15"/>
      <c r="F70" s="15"/>
      <c r="G70" s="16"/>
      <c r="H70" s="16"/>
      <c r="I70" s="16"/>
      <c r="J70" s="16"/>
      <c r="K70" s="16"/>
      <c r="L70" s="16"/>
    </row>
    <row r="71" spans="1:14" ht="14.1" customHeight="1" x14ac:dyDescent="0.2">
      <c r="A71" s="14" t="s">
        <v>54</v>
      </c>
      <c r="B71" s="15"/>
      <c r="C71" s="15"/>
      <c r="D71" s="15"/>
      <c r="E71" s="15"/>
      <c r="F71" s="15"/>
      <c r="G71" s="16"/>
      <c r="H71" s="16"/>
      <c r="I71" s="16"/>
      <c r="J71" s="16"/>
      <c r="K71" s="16"/>
      <c r="L71" s="16"/>
    </row>
    <row r="72" spans="1:14" s="6" customFormat="1" ht="14.1" customHeight="1" x14ac:dyDescent="0.2">
      <c r="A72" s="14"/>
      <c r="B72" s="15"/>
      <c r="C72" s="15"/>
      <c r="D72" s="15"/>
      <c r="E72" s="15"/>
      <c r="F72" s="15"/>
      <c r="G72" s="16"/>
      <c r="H72" s="16"/>
      <c r="I72" s="16"/>
      <c r="J72" s="16"/>
      <c r="K72" s="16"/>
      <c r="L72" s="16"/>
      <c r="M72" s="9"/>
      <c r="N72" s="9"/>
    </row>
    <row r="73" spans="1:14" ht="14.1" customHeight="1" x14ac:dyDescent="0.2">
      <c r="A73" s="14"/>
      <c r="B73" s="15"/>
      <c r="C73" s="15"/>
      <c r="D73" s="15"/>
      <c r="E73" s="15"/>
      <c r="F73" s="15"/>
      <c r="G73" s="16"/>
      <c r="H73" s="16"/>
      <c r="I73" s="16"/>
      <c r="J73" s="16"/>
      <c r="K73" s="16"/>
      <c r="L73" s="16"/>
    </row>
    <row r="74" spans="1:14" s="6" customFormat="1" ht="14.1" customHeight="1" x14ac:dyDescent="0.2">
      <c r="A74" s="14"/>
      <c r="B74" s="15"/>
      <c r="C74" s="15"/>
      <c r="D74" s="15"/>
      <c r="E74" s="15"/>
      <c r="F74" s="15"/>
      <c r="G74" s="16"/>
      <c r="H74" s="16"/>
      <c r="I74" s="16"/>
      <c r="J74" s="16"/>
      <c r="K74" s="16"/>
      <c r="L74" s="16"/>
      <c r="M74" s="9"/>
      <c r="N74" s="9"/>
    </row>
    <row r="75" spans="1:14" ht="14.1" customHeight="1" x14ac:dyDescent="0.2">
      <c r="A75" s="14"/>
      <c r="B75" s="15"/>
      <c r="C75" s="15"/>
      <c r="D75" s="15"/>
      <c r="E75" s="15"/>
      <c r="F75" s="15"/>
      <c r="G75" s="16"/>
      <c r="H75" s="16"/>
      <c r="I75" s="16"/>
      <c r="J75" s="16"/>
      <c r="K75" s="16"/>
      <c r="L75" s="16"/>
    </row>
  </sheetData>
  <pageMargins left="0.75" right="0.75" top="1" bottom="1" header="0.5" footer="0.5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Highlights and ratios</vt:lpstr>
      <vt:lpstr>'Highlights and ratios'!Print_Area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Marie Stoklund</dc:creator>
  <cp:lastModifiedBy>Anette Marie Stoklund</cp:lastModifiedBy>
  <dcterms:created xsi:type="dcterms:W3CDTF">2019-01-25T09:10:32Z</dcterms:created>
  <dcterms:modified xsi:type="dcterms:W3CDTF">2024-01-04T10:37:42Z</dcterms:modified>
</cp:coreProperties>
</file>