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Eksterne regnskaber\Til roblon.com\"/>
    </mc:Choice>
  </mc:AlternateContent>
  <xr:revisionPtr revIDLastSave="0" documentId="8_{C37F170E-3CEB-46DC-B223-6DD874BFBD6A}" xr6:coauthVersionLast="47" xr6:coauthVersionMax="47" xr10:uidLastSave="{00000000-0000-0000-0000-000000000000}"/>
  <bookViews>
    <workbookView xWindow="-28920" yWindow="-120" windowWidth="29040" windowHeight="15720" xr2:uid="{5D6B8F35-F93C-47DA-8382-3ACBADAB3F5E}"/>
  </bookViews>
  <sheets>
    <sheet name="Quarterl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1" i="2" l="1"/>
  <c r="V11" i="2" s="1"/>
  <c r="X11" i="2"/>
  <c r="W11" i="2"/>
  <c r="R11" i="2"/>
  <c r="N11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H14" i="2"/>
  <c r="G14" i="2"/>
  <c r="F14" i="2"/>
  <c r="E14" i="2"/>
  <c r="J49" i="2" l="1"/>
  <c r="L52" i="2"/>
  <c r="K52" i="2"/>
  <c r="J52" i="2"/>
  <c r="K49" i="2"/>
  <c r="L49" i="2"/>
  <c r="M49" i="2"/>
  <c r="N49" i="2"/>
  <c r="J38" i="2"/>
  <c r="J37" i="2"/>
  <c r="J36" i="2"/>
  <c r="J35" i="2"/>
  <c r="K38" i="2"/>
  <c r="K37" i="2"/>
  <c r="K36" i="2"/>
  <c r="K35" i="2"/>
  <c r="L38" i="2"/>
  <c r="L37" i="2"/>
  <c r="L36" i="2"/>
  <c r="L35" i="2"/>
  <c r="M38" i="2"/>
  <c r="M37" i="2"/>
  <c r="M36" i="2"/>
  <c r="M35" i="2"/>
  <c r="N36" i="2"/>
  <c r="N35" i="2"/>
  <c r="N38" i="2"/>
  <c r="N37" i="2"/>
  <c r="S45" i="2"/>
  <c r="V49" i="2"/>
</calcChain>
</file>

<file path=xl/sharedStrings.xml><?xml version="1.0" encoding="utf-8"?>
<sst xmlns="http://schemas.openxmlformats.org/spreadsheetml/2006/main" count="104" uniqueCount="73">
  <si>
    <t>Balance sheet:</t>
  </si>
  <si>
    <t>Total assets</t>
  </si>
  <si>
    <t>Working capital</t>
  </si>
  <si>
    <t>Cash flows:</t>
  </si>
  <si>
    <t>Cash flow from operating activities</t>
  </si>
  <si>
    <t>Cash flow from investment activities</t>
  </si>
  <si>
    <t>Cash flow from financing activities</t>
  </si>
  <si>
    <t>Revenue</t>
  </si>
  <si>
    <t>Income statement:</t>
  </si>
  <si>
    <t>Gross profit</t>
  </si>
  <si>
    <t>Profit/loss before tax from continuing operations</t>
  </si>
  <si>
    <t>Profit/loss for the period</t>
  </si>
  <si>
    <t>Profit/loss for the period from continuing operations</t>
  </si>
  <si>
    <t>Profit/loss for the period from discontinued operations</t>
  </si>
  <si>
    <t>Cash and securities</t>
  </si>
  <si>
    <t>Equity</t>
  </si>
  <si>
    <t>Ratios</t>
  </si>
  <si>
    <t>Book-to-bill ratio</t>
  </si>
  <si>
    <t>Unit</t>
  </si>
  <si>
    <t>DKKm</t>
  </si>
  <si>
    <t>%</t>
  </si>
  <si>
    <t>Revenue growth</t>
  </si>
  <si>
    <t>Gross margin</t>
  </si>
  <si>
    <t>EBIT margin</t>
  </si>
  <si>
    <t xml:space="preserve">ROIC/return on average invested capital </t>
  </si>
  <si>
    <t>Equity ratio</t>
  </si>
  <si>
    <t>Return on equity</t>
  </si>
  <si>
    <t>Employees</t>
  </si>
  <si>
    <t>Average no. of full-time employees</t>
  </si>
  <si>
    <t>Gross profit per full-time employee</t>
  </si>
  <si>
    <t>Per share ratios</t>
  </si>
  <si>
    <t>Price/earnings ration (PE)</t>
  </si>
  <si>
    <t>Book value of shares</t>
  </si>
  <si>
    <t>Market price/book value</t>
  </si>
  <si>
    <t>No.</t>
  </si>
  <si>
    <t>DKK</t>
  </si>
  <si>
    <t>Market price per share</t>
  </si>
  <si>
    <t>Invested capital</t>
  </si>
  <si>
    <t>Earnings per DKK 20 share (EPS)</t>
  </si>
  <si>
    <t>Orders</t>
  </si>
  <si>
    <t>Order intake</t>
  </si>
  <si>
    <t>Orderbook</t>
  </si>
  <si>
    <t>Financial highlights and rations - Roblon Group</t>
  </si>
  <si>
    <t>See definitions of financial ratios in the annual report.</t>
  </si>
  <si>
    <t>Q1    2018/19</t>
  </si>
  <si>
    <t>Q2    2018/19</t>
  </si>
  <si>
    <t>Q3    2018/19</t>
  </si>
  <si>
    <t>Q4    2018/19</t>
  </si>
  <si>
    <t>Q1    2019/20</t>
  </si>
  <si>
    <t>Q2    2019/20</t>
  </si>
  <si>
    <t>Net financial items</t>
  </si>
  <si>
    <t>Cash flows for the period</t>
  </si>
  <si>
    <t>Q3    2019/20</t>
  </si>
  <si>
    <t>Q4    2019/20</t>
  </si>
  <si>
    <t>Q1    2020/21</t>
  </si>
  <si>
    <t>Q2    2020/21</t>
  </si>
  <si>
    <t>Q3    2020/21</t>
  </si>
  <si>
    <t>Q4    2020/21</t>
  </si>
  <si>
    <t>Q1 2021/22</t>
  </si>
  <si>
    <t>Special items</t>
  </si>
  <si>
    <t>Q2 2021/22</t>
  </si>
  <si>
    <t>Q3 2021/22</t>
  </si>
  <si>
    <t>Q4 2021/22</t>
  </si>
  <si>
    <t>Operating profit/loss before special items (EBIT)</t>
  </si>
  <si>
    <t>Q1 2022/23</t>
  </si>
  <si>
    <t>Q4 2022/23</t>
  </si>
  <si>
    <t>Q3 2022/23</t>
  </si>
  <si>
    <t>Q2 2022/23</t>
  </si>
  <si>
    <t>Q1 2023/24</t>
  </si>
  <si>
    <t>Operating profit/loss after special items (EBIT)</t>
  </si>
  <si>
    <t>Operation profit/loss befor depriciation (EBITDA)</t>
  </si>
  <si>
    <t>Q2 2023/24</t>
  </si>
  <si>
    <t>Q3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</si>
</sst>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_ ;_ @_ "/>
    <numFmt numFmtId="168" formatCode="_ * #,##0.0_ ;_ * \-#,##0.0_ ;_ * &quot;-&quot;??_ ;_ @_ "/>
    <numFmt numFmtId="169" formatCode="_ * #,##0_ ;_ * \-#,##0_ ;_ * &quot;-&quot;??_ ;_ @_ "/>
    <numFmt numFmtId="170" formatCode="_-* #,##0.0\ _k_r_._-;\-* #,##0.0\ _k_r_._-;_-* &quot;-&quot;?\ _k_r_._-;_-@_-"/>
  </numFmts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2" fillId="3" borderId="0" xfId="0" applyFont="1" applyFill="1"/>
    <xf numFmtId="0" fontId="3" fillId="3" borderId="2" xfId="0" applyFont="1" applyFill="1" applyBorder="1" applyAlignment="1">
      <alignment vertical="center" wrapText="1"/>
    </xf>
    <xf numFmtId="166" fontId="3" fillId="2" borderId="0" xfId="0" applyNumberFormat="1" applyFont="1" applyFill="1" applyAlignment="1">
      <alignment vertical="center" wrapText="1"/>
    </xf>
    <xf numFmtId="167" fontId="3" fillId="2" borderId="0" xfId="1" applyNumberFormat="1" applyFont="1" applyFill="1" applyAlignment="1">
      <alignment vertical="center" wrapText="1"/>
    </xf>
    <xf numFmtId="166" fontId="3" fillId="2" borderId="2" xfId="0" applyNumberFormat="1" applyFont="1" applyFill="1" applyBorder="1" applyAlignment="1">
      <alignment vertical="center" wrapText="1"/>
    </xf>
    <xf numFmtId="166" fontId="3" fillId="3" borderId="2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wrapText="1"/>
    </xf>
    <xf numFmtId="166" fontId="5" fillId="2" borderId="0" xfId="0" applyNumberFormat="1" applyFont="1" applyFill="1" applyAlignment="1">
      <alignment vertical="center" wrapText="1"/>
    </xf>
    <xf numFmtId="0" fontId="6" fillId="0" borderId="0" xfId="0" applyFont="1"/>
    <xf numFmtId="168" fontId="3" fillId="2" borderId="0" xfId="1" applyNumberFormat="1" applyFont="1" applyFill="1" applyAlignment="1">
      <alignment vertical="center" wrapText="1"/>
    </xf>
    <xf numFmtId="168" fontId="1" fillId="2" borderId="0" xfId="1" applyNumberFormat="1" applyFont="1" applyFill="1" applyAlignment="1">
      <alignment horizontal="center" vertical="center" wrapText="1"/>
    </xf>
    <xf numFmtId="168" fontId="1" fillId="2" borderId="1" xfId="1" applyNumberFormat="1" applyFont="1" applyFill="1" applyBorder="1" applyAlignment="1">
      <alignment vertical="top" wrapText="1"/>
    </xf>
    <xf numFmtId="168" fontId="1" fillId="2" borderId="0" xfId="1" applyNumberFormat="1" applyFont="1" applyFill="1" applyBorder="1" applyAlignment="1">
      <alignment vertical="top" wrapText="1"/>
    </xf>
    <xf numFmtId="168" fontId="3" fillId="2" borderId="2" xfId="1" applyNumberFormat="1" applyFont="1" applyFill="1" applyBorder="1" applyAlignment="1">
      <alignment vertical="center" wrapText="1"/>
    </xf>
    <xf numFmtId="168" fontId="3" fillId="2" borderId="0" xfId="1" applyNumberFormat="1" applyFont="1" applyFill="1" applyAlignment="1">
      <alignment vertical="top" wrapText="1"/>
    </xf>
    <xf numFmtId="168" fontId="1" fillId="2" borderId="0" xfId="1" applyNumberFormat="1" applyFont="1" applyFill="1" applyAlignment="1">
      <alignment vertical="top" wrapText="1"/>
    </xf>
    <xf numFmtId="168" fontId="1" fillId="2" borderId="0" xfId="1" applyNumberFormat="1" applyFont="1" applyFill="1" applyAlignment="1">
      <alignment vertical="center" wrapText="1"/>
    </xf>
    <xf numFmtId="168" fontId="5" fillId="2" borderId="0" xfId="1" applyNumberFormat="1" applyFont="1" applyFill="1" applyAlignment="1">
      <alignment vertical="center" wrapText="1"/>
    </xf>
    <xf numFmtId="168" fontId="3" fillId="3" borderId="2" xfId="1" applyNumberFormat="1" applyFont="1" applyFill="1" applyBorder="1" applyAlignment="1">
      <alignment vertical="center" wrapText="1"/>
    </xf>
    <xf numFmtId="168" fontId="2" fillId="3" borderId="0" xfId="1" applyNumberFormat="1" applyFont="1" applyFill="1"/>
    <xf numFmtId="169" fontId="3" fillId="2" borderId="0" xfId="1" applyNumberFormat="1" applyFont="1" applyFill="1" applyAlignment="1">
      <alignment vertical="center" wrapText="1"/>
    </xf>
    <xf numFmtId="168" fontId="5" fillId="2" borderId="2" xfId="1" applyNumberFormat="1" applyFont="1" applyFill="1" applyBorder="1" applyAlignment="1">
      <alignment vertical="center" wrapText="1"/>
    </xf>
    <xf numFmtId="169" fontId="3" fillId="2" borderId="0" xfId="0" applyNumberFormat="1" applyFont="1" applyFill="1" applyAlignment="1">
      <alignment vertical="center" wrapText="1"/>
    </xf>
    <xf numFmtId="166" fontId="5" fillId="3" borderId="2" xfId="0" applyNumberFormat="1" applyFont="1" applyFill="1" applyBorder="1"/>
    <xf numFmtId="166" fontId="7" fillId="3" borderId="0" xfId="0" applyNumberFormat="1" applyFont="1" applyFill="1"/>
    <xf numFmtId="168" fontId="5" fillId="2" borderId="0" xfId="1" applyNumberFormat="1" applyFont="1" applyFill="1" applyBorder="1" applyAlignment="1">
      <alignment vertical="center" wrapText="1"/>
    </xf>
    <xf numFmtId="168" fontId="3" fillId="2" borderId="0" xfId="1" applyNumberFormat="1" applyFont="1" applyFill="1" applyBorder="1" applyAlignment="1">
      <alignment vertical="center" wrapText="1"/>
    </xf>
    <xf numFmtId="168" fontId="3" fillId="0" borderId="0" xfId="1" applyNumberFormat="1" applyFont="1" applyFill="1" applyBorder="1" applyAlignment="1">
      <alignment vertical="center" wrapText="1"/>
    </xf>
    <xf numFmtId="170" fontId="3" fillId="2" borderId="0" xfId="0" applyNumberFormat="1" applyFont="1" applyFill="1" applyAlignment="1">
      <alignment horizontal="right" vertical="center" wrapText="1"/>
    </xf>
    <xf numFmtId="170" fontId="3" fillId="2" borderId="2" xfId="0" applyNumberFormat="1" applyFont="1" applyFill="1" applyBorder="1" applyAlignment="1">
      <alignment horizontal="right" vertical="center" wrapText="1"/>
    </xf>
    <xf numFmtId="168" fontId="3" fillId="2" borderId="0" xfId="1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right" vertical="top" wrapText="1"/>
    </xf>
    <xf numFmtId="0" fontId="3" fillId="2" borderId="2" xfId="0" applyFont="1" applyFill="1" applyBorder="1" applyAlignment="1">
      <alignment horizontal="right" vertical="center" wrapText="1"/>
    </xf>
    <xf numFmtId="166" fontId="3" fillId="2" borderId="0" xfId="0" applyNumberFormat="1" applyFont="1" applyFill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168" fontId="5" fillId="2" borderId="0" xfId="1" applyNumberFormat="1" applyFont="1" applyFill="1" applyAlignment="1">
      <alignment horizontal="right" vertical="center" wrapText="1"/>
    </xf>
    <xf numFmtId="0" fontId="3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170" fontId="5" fillId="3" borderId="0" xfId="0" applyNumberFormat="1" applyFont="1" applyFill="1" applyAlignment="1">
      <alignment horizontal="right" vertical="center" wrapText="1"/>
    </xf>
    <xf numFmtId="168" fontId="5" fillId="3" borderId="0" xfId="1" applyNumberFormat="1" applyFont="1" applyFill="1" applyAlignment="1">
      <alignment vertical="center" wrapText="1"/>
    </xf>
    <xf numFmtId="166" fontId="5" fillId="3" borderId="0" xfId="0" applyNumberFormat="1" applyFont="1" applyFill="1" applyAlignment="1">
      <alignment vertical="center" wrapText="1"/>
    </xf>
    <xf numFmtId="168" fontId="3" fillId="3" borderId="0" xfId="1" applyNumberFormat="1" applyFont="1" applyFill="1" applyAlignment="1">
      <alignment vertical="center" wrapText="1"/>
    </xf>
    <xf numFmtId="170" fontId="5" fillId="2" borderId="0" xfId="0" applyNumberFormat="1" applyFont="1" applyFill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5" fontId="1" fillId="2" borderId="0" xfId="0" applyNumberFormat="1" applyFont="1" applyFill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685F8-3773-4962-AF26-B34C33D49DC4}">
  <dimension ref="A1:Y57"/>
  <sheetViews>
    <sheetView tabSelected="1" zoomScale="85" zoomScaleNormal="85" workbookViewId="0">
      <selection activeCell="Z32" sqref="Z32"/>
    </sheetView>
  </sheetViews>
  <sheetFormatPr defaultRowHeight="15" x14ac:dyDescent="0.25"/>
  <cols>
    <col min="1" max="1" width="50.85546875" style="1" customWidth="1"/>
    <col min="2" max="2" width="6.5703125" style="1" bestFit="1" customWidth="1"/>
    <col min="3" max="4" width="7.5703125" style="1" customWidth="1"/>
    <col min="5" max="5" width="7.7109375" style="1" bestFit="1" customWidth="1"/>
    <col min="6" max="8" width="7.5703125" style="1" customWidth="1"/>
    <col min="9" max="9" width="7.5703125" style="1" bestFit="1" customWidth="1"/>
    <col min="10" max="13" width="7.7109375" style="1" customWidth="1"/>
    <col min="14" max="14" width="7.7109375" style="53" customWidth="1"/>
    <col min="15" max="25" width="7.7109375" style="1" customWidth="1"/>
  </cols>
  <sheetData>
    <row r="1" spans="1:25" ht="15" customHeight="1" x14ac:dyDescent="0.25">
      <c r="A1" s="65" t="s">
        <v>42</v>
      </c>
      <c r="B1" s="63" t="s">
        <v>18</v>
      </c>
      <c r="C1" s="63" t="s">
        <v>72</v>
      </c>
      <c r="D1" s="63" t="s">
        <v>71</v>
      </c>
      <c r="E1" s="63" t="s">
        <v>68</v>
      </c>
      <c r="F1" s="63" t="s">
        <v>65</v>
      </c>
      <c r="G1" s="63" t="s">
        <v>66</v>
      </c>
      <c r="H1" s="63" t="s">
        <v>67</v>
      </c>
      <c r="I1" s="63" t="s">
        <v>64</v>
      </c>
      <c r="J1" s="63" t="s">
        <v>62</v>
      </c>
      <c r="K1" s="63" t="s">
        <v>61</v>
      </c>
      <c r="L1" s="63" t="s">
        <v>60</v>
      </c>
      <c r="M1" s="63" t="s">
        <v>58</v>
      </c>
      <c r="N1" s="66" t="s">
        <v>57</v>
      </c>
      <c r="O1" s="64" t="s">
        <v>56</v>
      </c>
      <c r="P1" s="64" t="s">
        <v>55</v>
      </c>
      <c r="Q1" s="64" t="s">
        <v>54</v>
      </c>
      <c r="R1" s="64" t="s">
        <v>53</v>
      </c>
      <c r="S1" s="64" t="s">
        <v>52</v>
      </c>
      <c r="T1" s="64" t="s">
        <v>49</v>
      </c>
      <c r="U1" s="64" t="s">
        <v>48</v>
      </c>
      <c r="V1" s="64" t="s">
        <v>47</v>
      </c>
      <c r="W1" s="64" t="s">
        <v>46</v>
      </c>
      <c r="X1" s="64" t="s">
        <v>45</v>
      </c>
      <c r="Y1" s="64" t="s">
        <v>44</v>
      </c>
    </row>
    <row r="2" spans="1:25" ht="15" customHeight="1" x14ac:dyDescent="0.25">
      <c r="A2" s="65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6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5" x14ac:dyDescent="0.25">
      <c r="A3" s="2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4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x14ac:dyDescent="0.25">
      <c r="A4" s="11" t="s">
        <v>40</v>
      </c>
      <c r="B4" s="6" t="s">
        <v>19</v>
      </c>
      <c r="C4" s="6">
        <v>88.5</v>
      </c>
      <c r="D4" s="6">
        <v>104.9</v>
      </c>
      <c r="E4" s="14">
        <v>81</v>
      </c>
      <c r="F4" s="6">
        <v>75.599999999999994</v>
      </c>
      <c r="G4" s="6">
        <v>57.5</v>
      </c>
      <c r="H4" s="6">
        <v>75.5</v>
      </c>
      <c r="I4" s="6">
        <v>100.1</v>
      </c>
      <c r="J4" s="6">
        <v>102.3</v>
      </c>
      <c r="K4" s="14">
        <v>106</v>
      </c>
      <c r="L4" s="6">
        <v>92.3</v>
      </c>
      <c r="M4" s="6">
        <v>114.8</v>
      </c>
      <c r="N4" s="41">
        <v>76.3</v>
      </c>
      <c r="O4" s="22">
        <v>75</v>
      </c>
      <c r="P4" s="6">
        <v>58.7</v>
      </c>
      <c r="Q4" s="6">
        <v>91.7</v>
      </c>
      <c r="R4" s="6">
        <v>45.7</v>
      </c>
      <c r="S4" s="6">
        <v>41.4</v>
      </c>
      <c r="T4" s="22">
        <v>63</v>
      </c>
      <c r="U4" s="22">
        <v>92.3</v>
      </c>
      <c r="V4" s="22">
        <v>46.6</v>
      </c>
      <c r="W4" s="6">
        <v>72.3</v>
      </c>
      <c r="X4" s="6">
        <v>80.7</v>
      </c>
      <c r="Y4" s="22">
        <v>51.2</v>
      </c>
    </row>
    <row r="5" spans="1:25" x14ac:dyDescent="0.25">
      <c r="A5" s="11" t="s">
        <v>41</v>
      </c>
      <c r="B5" s="6" t="s">
        <v>19</v>
      </c>
      <c r="C5" s="6">
        <v>99.5</v>
      </c>
      <c r="D5" s="14">
        <v>106</v>
      </c>
      <c r="E5" s="14">
        <v>85</v>
      </c>
      <c r="F5" s="6">
        <v>71.3</v>
      </c>
      <c r="G5" s="6">
        <v>97.9</v>
      </c>
      <c r="H5" s="6">
        <v>118.6</v>
      </c>
      <c r="I5" s="6">
        <v>132.5</v>
      </c>
      <c r="J5" s="6">
        <v>111.8</v>
      </c>
      <c r="K5" s="6">
        <v>123.7</v>
      </c>
      <c r="L5" s="6">
        <v>103.4</v>
      </c>
      <c r="M5" s="6">
        <v>116.8</v>
      </c>
      <c r="N5" s="45">
        <v>79.7</v>
      </c>
      <c r="O5" s="22">
        <v>83</v>
      </c>
      <c r="P5" s="6">
        <v>73.099999999999994</v>
      </c>
      <c r="Q5" s="6">
        <v>73.8</v>
      </c>
      <c r="R5" s="6">
        <v>24.8</v>
      </c>
      <c r="S5" s="6">
        <v>28.2</v>
      </c>
      <c r="T5" s="22">
        <v>48.8</v>
      </c>
      <c r="U5" s="22">
        <v>54.4</v>
      </c>
      <c r="V5" s="22">
        <v>35.799999999999997</v>
      </c>
      <c r="W5" s="6">
        <v>83.1</v>
      </c>
      <c r="X5" s="6">
        <v>70.8</v>
      </c>
      <c r="Y5" s="22">
        <v>50.6</v>
      </c>
    </row>
    <row r="6" spans="1:25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4"/>
      <c r="O6" s="23"/>
      <c r="P6" s="3"/>
      <c r="Q6" s="3"/>
      <c r="R6" s="3"/>
      <c r="S6" s="3"/>
      <c r="T6" s="23"/>
      <c r="U6" s="23"/>
      <c r="V6" s="23"/>
      <c r="W6" s="3"/>
      <c r="X6" s="3"/>
      <c r="Y6" s="23"/>
    </row>
    <row r="7" spans="1:25" x14ac:dyDescent="0.25">
      <c r="A7" s="4" t="s">
        <v>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6"/>
      <c r="O7" s="24"/>
      <c r="P7" s="4"/>
      <c r="Q7" s="4"/>
      <c r="R7" s="4"/>
      <c r="S7" s="4"/>
      <c r="T7" s="24"/>
      <c r="U7" s="24"/>
      <c r="V7" s="24"/>
      <c r="W7" s="4"/>
      <c r="X7" s="4"/>
      <c r="Y7" s="24"/>
    </row>
    <row r="8" spans="1:2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7"/>
      <c r="O8" s="25"/>
      <c r="P8" s="5"/>
      <c r="Q8" s="5"/>
      <c r="R8" s="5"/>
      <c r="S8" s="5"/>
      <c r="T8" s="25"/>
      <c r="U8" s="25"/>
      <c r="V8" s="25"/>
      <c r="W8" s="5"/>
      <c r="X8" s="5"/>
      <c r="Y8" s="25"/>
    </row>
    <row r="9" spans="1:25" x14ac:dyDescent="0.25">
      <c r="A9" s="6" t="s">
        <v>7</v>
      </c>
      <c r="B9" s="6" t="s">
        <v>19</v>
      </c>
      <c r="C9" s="6">
        <v>94.9</v>
      </c>
      <c r="D9" s="6">
        <v>82.5</v>
      </c>
      <c r="E9" s="6">
        <v>72.400000000000006</v>
      </c>
      <c r="F9" s="14">
        <v>100.00000000000004</v>
      </c>
      <c r="G9" s="6">
        <v>78.400000000000006</v>
      </c>
      <c r="H9" s="6">
        <v>90.4</v>
      </c>
      <c r="I9" s="6">
        <v>81.3</v>
      </c>
      <c r="J9" s="6">
        <v>118.89999999999999</v>
      </c>
      <c r="K9" s="6">
        <v>83.9</v>
      </c>
      <c r="L9" s="6">
        <v>99.8</v>
      </c>
      <c r="M9" s="6">
        <v>78.3</v>
      </c>
      <c r="N9" s="41">
        <v>80.5</v>
      </c>
      <c r="O9" s="22">
        <v>66.400000000000006</v>
      </c>
      <c r="P9" s="6">
        <v>60.7</v>
      </c>
      <c r="Q9" s="6">
        <v>42.3</v>
      </c>
      <c r="R9" s="6">
        <v>49.8</v>
      </c>
      <c r="S9" s="6">
        <v>62.8</v>
      </c>
      <c r="T9" s="22">
        <v>68.3</v>
      </c>
      <c r="U9" s="22">
        <v>73.7</v>
      </c>
      <c r="V9" s="22">
        <v>94.199999999999989</v>
      </c>
      <c r="W9" s="6">
        <v>60.8</v>
      </c>
      <c r="X9" s="6">
        <v>57.2</v>
      </c>
      <c r="Y9" s="22">
        <v>55</v>
      </c>
    </row>
    <row r="10" spans="1:25" x14ac:dyDescent="0.25">
      <c r="A10" s="6" t="s">
        <v>9</v>
      </c>
      <c r="B10" s="6" t="s">
        <v>19</v>
      </c>
      <c r="C10" s="6">
        <v>51.6</v>
      </c>
      <c r="D10" s="6">
        <v>43.1</v>
      </c>
      <c r="E10" s="6">
        <v>37.9</v>
      </c>
      <c r="F10" s="6">
        <v>48.099999999999994</v>
      </c>
      <c r="G10" s="6">
        <v>36.299999999999997</v>
      </c>
      <c r="H10" s="6">
        <v>42.2</v>
      </c>
      <c r="I10" s="6">
        <v>42.7</v>
      </c>
      <c r="J10" s="6">
        <v>52.59999999999998</v>
      </c>
      <c r="K10" s="6">
        <v>39.799999999999997</v>
      </c>
      <c r="L10" s="6">
        <v>52.3</v>
      </c>
      <c r="M10" s="6">
        <v>36.5</v>
      </c>
      <c r="N10" s="41">
        <v>39.1</v>
      </c>
      <c r="O10" s="22">
        <v>31.5</v>
      </c>
      <c r="P10" s="6">
        <v>26.4</v>
      </c>
      <c r="Q10" s="6">
        <v>19.7</v>
      </c>
      <c r="R10" s="6">
        <v>19.5</v>
      </c>
      <c r="S10" s="14">
        <v>32</v>
      </c>
      <c r="T10" s="22">
        <v>39.299999999999997</v>
      </c>
      <c r="U10" s="22">
        <v>40.299999999999997</v>
      </c>
      <c r="V10" s="22">
        <v>51.9</v>
      </c>
      <c r="W10" s="6">
        <v>29.5</v>
      </c>
      <c r="X10" s="6">
        <v>22.3</v>
      </c>
      <c r="Y10" s="22">
        <v>18.899999999999999</v>
      </c>
    </row>
    <row r="11" spans="1:25" x14ac:dyDescent="0.25">
      <c r="A11" s="55" t="s">
        <v>70</v>
      </c>
      <c r="B11" s="55" t="s">
        <v>19</v>
      </c>
      <c r="C11" s="55">
        <v>8.8000000000000007</v>
      </c>
      <c r="D11" s="55">
        <v>5.2</v>
      </c>
      <c r="E11" s="55">
        <v>-0.8</v>
      </c>
      <c r="F11" s="55">
        <v>7.1</v>
      </c>
      <c r="G11" s="55">
        <v>-2.6</v>
      </c>
      <c r="H11" s="55">
        <v>2.9</v>
      </c>
      <c r="I11" s="55">
        <v>3.5</v>
      </c>
      <c r="J11" s="55">
        <v>18.899999999999999</v>
      </c>
      <c r="K11" s="55">
        <v>-1.8</v>
      </c>
      <c r="L11" s="55">
        <v>11.1</v>
      </c>
      <c r="M11" s="56">
        <v>1.4</v>
      </c>
      <c r="N11" s="57">
        <f>-12.6-O11-P11-Q11</f>
        <v>6.1</v>
      </c>
      <c r="O11" s="58">
        <v>-0.1</v>
      </c>
      <c r="P11" s="56">
        <v>-6.6</v>
      </c>
      <c r="Q11" s="59">
        <v>-12</v>
      </c>
      <c r="R11" s="57">
        <f>53.7-S11-T11-U11</f>
        <v>-7.0999999999999979</v>
      </c>
      <c r="S11" s="59">
        <v>0.9</v>
      </c>
      <c r="T11" s="58">
        <v>51.6</v>
      </c>
      <c r="U11" s="58">
        <v>8.3000000000000007</v>
      </c>
      <c r="V11" s="58">
        <f>-1.7-W11-X11-Y11</f>
        <v>21</v>
      </c>
      <c r="W11" s="56">
        <f>-3.1+3.1</f>
        <v>0</v>
      </c>
      <c r="X11" s="56">
        <f>-26.3+11.5</f>
        <v>-14.8</v>
      </c>
      <c r="Y11" s="60">
        <f>-37+14.3+14.8</f>
        <v>-7.8999999999999986</v>
      </c>
    </row>
    <row r="12" spans="1:25" x14ac:dyDescent="0.25">
      <c r="A12" s="6" t="s">
        <v>63</v>
      </c>
      <c r="B12" s="6" t="s">
        <v>19</v>
      </c>
      <c r="C12" s="6">
        <v>2.4</v>
      </c>
      <c r="D12" s="6">
        <v>-1.3</v>
      </c>
      <c r="E12" s="6">
        <v>-7.4</v>
      </c>
      <c r="F12" s="41">
        <v>0.6</v>
      </c>
      <c r="G12" s="6">
        <v>-9.1999999999999993</v>
      </c>
      <c r="H12" s="6">
        <v>-3.9</v>
      </c>
      <c r="I12" s="41">
        <v>-3.5</v>
      </c>
      <c r="J12" s="6">
        <v>5.2000000000000011</v>
      </c>
      <c r="K12" s="6">
        <v>-8.8000000000000007</v>
      </c>
      <c r="L12" s="6">
        <v>4.0999999999999996</v>
      </c>
      <c r="M12" s="6">
        <v>-4.3</v>
      </c>
      <c r="N12" s="41">
        <v>0.6</v>
      </c>
      <c r="O12" s="22">
        <v>-5.3</v>
      </c>
      <c r="P12" s="6">
        <v>-11.6</v>
      </c>
      <c r="Q12" s="6">
        <v>-16.600000000000001</v>
      </c>
      <c r="R12" s="6">
        <v>-11.6</v>
      </c>
      <c r="S12" s="14">
        <v>-4</v>
      </c>
      <c r="T12" s="22">
        <v>47.3</v>
      </c>
      <c r="U12" s="22">
        <v>4.0999999999999996</v>
      </c>
      <c r="V12" s="22">
        <v>17.700000000000003</v>
      </c>
      <c r="W12" s="6">
        <v>-3.1</v>
      </c>
      <c r="X12" s="6">
        <v>-26.3</v>
      </c>
      <c r="Y12" s="22">
        <v>-10.7</v>
      </c>
    </row>
    <row r="13" spans="1:25" x14ac:dyDescent="0.25">
      <c r="A13" s="6" t="s">
        <v>59</v>
      </c>
      <c r="B13" s="6" t="s">
        <v>19</v>
      </c>
      <c r="C13" s="41">
        <v>0</v>
      </c>
      <c r="D13" s="41">
        <v>0</v>
      </c>
      <c r="E13" s="41">
        <v>0</v>
      </c>
      <c r="F13" s="6">
        <v>17.899999999999999</v>
      </c>
      <c r="G13" s="41">
        <v>0</v>
      </c>
      <c r="H13" s="41">
        <v>0</v>
      </c>
      <c r="I13" s="41">
        <v>0</v>
      </c>
      <c r="J13" s="6">
        <v>-1.9</v>
      </c>
      <c r="K13" s="6">
        <v>-1.3</v>
      </c>
      <c r="L13" s="6">
        <v>-0.5</v>
      </c>
      <c r="M13" s="6">
        <v>-3.1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</row>
    <row r="14" spans="1:25" x14ac:dyDescent="0.25">
      <c r="A14" s="6" t="s">
        <v>69</v>
      </c>
      <c r="B14" s="6" t="s">
        <v>19</v>
      </c>
      <c r="C14" s="6">
        <v>2.4</v>
      </c>
      <c r="D14" s="6">
        <v>-1.3</v>
      </c>
      <c r="E14" s="41">
        <f>+E12+E13</f>
        <v>-7.4</v>
      </c>
      <c r="F14" s="41">
        <f t="shared" ref="F14:Y14" si="0">+F12+F13</f>
        <v>18.5</v>
      </c>
      <c r="G14" s="41">
        <f t="shared" si="0"/>
        <v>-9.1999999999999993</v>
      </c>
      <c r="H14" s="41">
        <f t="shared" si="0"/>
        <v>-3.9</v>
      </c>
      <c r="I14" s="41">
        <v>-3.5</v>
      </c>
      <c r="J14" s="41">
        <f t="shared" si="0"/>
        <v>3.3000000000000012</v>
      </c>
      <c r="K14" s="41">
        <f t="shared" si="0"/>
        <v>-10.100000000000001</v>
      </c>
      <c r="L14" s="41">
        <f t="shared" si="0"/>
        <v>3.5999999999999996</v>
      </c>
      <c r="M14" s="41">
        <f t="shared" si="0"/>
        <v>-7.4</v>
      </c>
      <c r="N14" s="41">
        <f t="shared" si="0"/>
        <v>0.6</v>
      </c>
      <c r="O14" s="41">
        <f t="shared" si="0"/>
        <v>-5.3</v>
      </c>
      <c r="P14" s="41">
        <f t="shared" si="0"/>
        <v>-11.6</v>
      </c>
      <c r="Q14" s="41">
        <f t="shared" si="0"/>
        <v>-16.600000000000001</v>
      </c>
      <c r="R14" s="41">
        <f t="shared" si="0"/>
        <v>-11.6</v>
      </c>
      <c r="S14" s="41">
        <f t="shared" si="0"/>
        <v>-4</v>
      </c>
      <c r="T14" s="41">
        <f t="shared" si="0"/>
        <v>47.3</v>
      </c>
      <c r="U14" s="41">
        <f t="shared" si="0"/>
        <v>4.0999999999999996</v>
      </c>
      <c r="V14" s="41">
        <f t="shared" si="0"/>
        <v>17.700000000000003</v>
      </c>
      <c r="W14" s="41">
        <f t="shared" si="0"/>
        <v>-3.1</v>
      </c>
      <c r="X14" s="41">
        <f t="shared" si="0"/>
        <v>-26.3</v>
      </c>
      <c r="Y14" s="41">
        <f t="shared" si="0"/>
        <v>-10.7</v>
      </c>
    </row>
    <row r="15" spans="1:25" x14ac:dyDescent="0.25">
      <c r="A15" s="6" t="s">
        <v>50</v>
      </c>
      <c r="B15" s="6" t="s">
        <v>19</v>
      </c>
      <c r="C15" s="6">
        <v>-0.9</v>
      </c>
      <c r="D15" s="19">
        <v>-0.4</v>
      </c>
      <c r="E15" s="19">
        <v>-1.7</v>
      </c>
      <c r="F15" s="14">
        <v>-1.1000000000000001</v>
      </c>
      <c r="G15" s="14">
        <v>-1</v>
      </c>
      <c r="H15" s="14">
        <v>-1</v>
      </c>
      <c r="I15" s="6">
        <v>-1.9</v>
      </c>
      <c r="J15" s="6">
        <v>2.2000000000000011</v>
      </c>
      <c r="K15" s="14">
        <v>2</v>
      </c>
      <c r="L15" s="6">
        <v>2.6</v>
      </c>
      <c r="M15" s="6">
        <v>2.5</v>
      </c>
      <c r="N15" s="41">
        <v>0.6</v>
      </c>
      <c r="O15" s="22">
        <v>1.8</v>
      </c>
      <c r="P15" s="6">
        <v>0.5</v>
      </c>
      <c r="Q15" s="6">
        <v>0.7</v>
      </c>
      <c r="R15" s="6">
        <v>0.6</v>
      </c>
      <c r="S15" s="6">
        <v>-0.2</v>
      </c>
      <c r="T15" s="22">
        <v>-1.2</v>
      </c>
      <c r="U15" s="22">
        <v>0.8</v>
      </c>
      <c r="V15" s="22">
        <v>-2.7755575615628914E-16</v>
      </c>
      <c r="W15" s="6">
        <v>0.8</v>
      </c>
      <c r="X15" s="6">
        <v>1.8</v>
      </c>
      <c r="Y15" s="22">
        <v>0.2</v>
      </c>
    </row>
    <row r="16" spans="1:25" x14ac:dyDescent="0.25">
      <c r="A16" s="6" t="s">
        <v>10</v>
      </c>
      <c r="B16" s="6" t="s">
        <v>19</v>
      </c>
      <c r="C16" s="6">
        <v>1.5</v>
      </c>
      <c r="D16" s="19">
        <v>-1.7</v>
      </c>
      <c r="E16" s="19">
        <v>-9.1</v>
      </c>
      <c r="F16" s="6">
        <v>17.5</v>
      </c>
      <c r="G16" s="6">
        <v>-10.3</v>
      </c>
      <c r="H16" s="6">
        <v>-4.9000000000000004</v>
      </c>
      <c r="I16" s="6">
        <v>-5.5</v>
      </c>
      <c r="J16" s="6">
        <v>5.7999999999999989</v>
      </c>
      <c r="K16" s="6">
        <v>-8.1</v>
      </c>
      <c r="L16" s="6">
        <v>6.2</v>
      </c>
      <c r="M16" s="6">
        <v>-5.3</v>
      </c>
      <c r="N16" s="41">
        <v>1.2</v>
      </c>
      <c r="O16" s="22">
        <v>-3.5</v>
      </c>
      <c r="P16" s="14">
        <v>-11.1</v>
      </c>
      <c r="Q16" s="14">
        <v>-15.9</v>
      </c>
      <c r="R16" s="14">
        <v>-11</v>
      </c>
      <c r="S16" s="6">
        <v>-4.2</v>
      </c>
      <c r="T16" s="22">
        <v>46.1</v>
      </c>
      <c r="U16" s="22">
        <v>4.9000000000000004</v>
      </c>
      <c r="V16" s="22">
        <v>17.600000000000001</v>
      </c>
      <c r="W16" s="6">
        <v>-2.2999999999999998</v>
      </c>
      <c r="X16" s="6">
        <v>-24.5</v>
      </c>
      <c r="Y16" s="22">
        <v>-10.5</v>
      </c>
    </row>
    <row r="17" spans="1:25" x14ac:dyDescent="0.25">
      <c r="A17" s="6" t="s">
        <v>12</v>
      </c>
      <c r="B17" s="6" t="s">
        <v>19</v>
      </c>
      <c r="C17" s="6">
        <v>0.1</v>
      </c>
      <c r="D17" s="19">
        <v>-3.2</v>
      </c>
      <c r="E17" s="19">
        <v>-8.8000000000000007</v>
      </c>
      <c r="F17" s="14">
        <v>11.299999999999999</v>
      </c>
      <c r="G17" s="14">
        <v>-8</v>
      </c>
      <c r="H17" s="6">
        <v>-3.7</v>
      </c>
      <c r="I17" s="6">
        <v>-4.2</v>
      </c>
      <c r="J17" s="6">
        <v>3.8999999999999995</v>
      </c>
      <c r="K17" s="6">
        <v>-6.3</v>
      </c>
      <c r="L17" s="6">
        <v>4.9000000000000004</v>
      </c>
      <c r="M17" s="6">
        <v>-4.8</v>
      </c>
      <c r="N17" s="41">
        <v>2.8</v>
      </c>
      <c r="O17" s="22">
        <v>-2.7</v>
      </c>
      <c r="P17" s="6">
        <v>-8.6</v>
      </c>
      <c r="Q17" s="6">
        <v>-12.3</v>
      </c>
      <c r="R17" s="6">
        <v>-9.4</v>
      </c>
      <c r="S17" s="6">
        <v>-3.2</v>
      </c>
      <c r="T17" s="22">
        <v>35.200000000000003</v>
      </c>
      <c r="U17" s="22">
        <v>3.9</v>
      </c>
      <c r="V17" s="22">
        <v>14.500000000000002</v>
      </c>
      <c r="W17" s="6">
        <v>-1.8</v>
      </c>
      <c r="X17" s="6">
        <v>-19.100000000000001</v>
      </c>
      <c r="Y17" s="22">
        <v>-8.1999999999999993</v>
      </c>
    </row>
    <row r="18" spans="1:25" x14ac:dyDescent="0.25">
      <c r="A18" s="6" t="s">
        <v>13</v>
      </c>
      <c r="B18" s="6" t="s">
        <v>19</v>
      </c>
      <c r="C18" s="41">
        <v>0</v>
      </c>
      <c r="D18" s="19">
        <v>0.5</v>
      </c>
      <c r="E18" s="61">
        <v>0</v>
      </c>
      <c r="F18" s="41">
        <v>0</v>
      </c>
      <c r="G18" s="41">
        <v>0</v>
      </c>
      <c r="H18" s="41">
        <v>0</v>
      </c>
      <c r="I18" s="41">
        <v>0</v>
      </c>
      <c r="J18" s="6">
        <v>0.10000000000000003</v>
      </c>
      <c r="K18" s="6">
        <v>0.1</v>
      </c>
      <c r="L18" s="6">
        <v>0.1</v>
      </c>
      <c r="M18" s="6">
        <v>0.2</v>
      </c>
      <c r="N18" s="41">
        <v>0</v>
      </c>
      <c r="O18" s="22">
        <v>0</v>
      </c>
      <c r="P18" s="22">
        <v>0</v>
      </c>
      <c r="Q18" s="22">
        <v>0</v>
      </c>
      <c r="R18" s="6">
        <v>-0.1</v>
      </c>
      <c r="S18" s="22">
        <v>0</v>
      </c>
      <c r="T18" s="22">
        <v>-2.2999999999999998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</row>
    <row r="19" spans="1:25" x14ac:dyDescent="0.25">
      <c r="A19" s="7" t="s">
        <v>11</v>
      </c>
      <c r="B19" s="7" t="s">
        <v>19</v>
      </c>
      <c r="C19" s="7">
        <v>0.1</v>
      </c>
      <c r="D19" s="62">
        <v>-2.7</v>
      </c>
      <c r="E19" s="62">
        <v>-8.8000000000000007</v>
      </c>
      <c r="F19" s="16">
        <v>11.3</v>
      </c>
      <c r="G19" s="16">
        <v>-8</v>
      </c>
      <c r="H19" s="7">
        <v>-3.7</v>
      </c>
      <c r="I19" s="7">
        <v>-4.2</v>
      </c>
      <c r="J19" s="16">
        <v>4</v>
      </c>
      <c r="K19" s="7">
        <v>-6.2</v>
      </c>
      <c r="L19" s="16">
        <v>5</v>
      </c>
      <c r="M19" s="7">
        <v>-4.5999999999999996</v>
      </c>
      <c r="N19" s="42">
        <v>2.8</v>
      </c>
      <c r="O19" s="26">
        <v>-2.7</v>
      </c>
      <c r="P19" s="7">
        <v>-8.6</v>
      </c>
      <c r="Q19" s="7">
        <v>-12.3</v>
      </c>
      <c r="R19" s="7">
        <v>-9.6</v>
      </c>
      <c r="S19" s="7">
        <v>-3.2</v>
      </c>
      <c r="T19" s="26">
        <v>32.9</v>
      </c>
      <c r="U19" s="26">
        <v>3.9</v>
      </c>
      <c r="V19" s="26">
        <v>14.500000000000002</v>
      </c>
      <c r="W19" s="7">
        <v>-1.8</v>
      </c>
      <c r="X19" s="7">
        <v>-19.100000000000001</v>
      </c>
      <c r="Y19" s="26">
        <v>-8.1999999999999993</v>
      </c>
    </row>
    <row r="20" spans="1:2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48"/>
      <c r="O20" s="27"/>
      <c r="P20" s="8"/>
      <c r="Q20" s="8"/>
      <c r="R20" s="8"/>
      <c r="S20" s="8"/>
      <c r="T20" s="27"/>
      <c r="U20" s="27"/>
      <c r="V20" s="27"/>
      <c r="W20" s="8"/>
      <c r="X20" s="8"/>
      <c r="Y20" s="27"/>
    </row>
    <row r="21" spans="1:25" x14ac:dyDescent="0.25">
      <c r="A21" s="5" t="s">
        <v>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47"/>
      <c r="O21" s="28"/>
      <c r="P21" s="5"/>
      <c r="Q21" s="5"/>
      <c r="R21" s="5"/>
      <c r="S21" s="5"/>
      <c r="T21" s="28"/>
      <c r="U21" s="28"/>
      <c r="V21" s="28"/>
      <c r="W21" s="5"/>
      <c r="X21" s="5"/>
      <c r="Y21" s="28"/>
    </row>
    <row r="22" spans="1:25" x14ac:dyDescent="0.25">
      <c r="A22" s="6" t="s">
        <v>14</v>
      </c>
      <c r="B22" s="6" t="s">
        <v>19</v>
      </c>
      <c r="C22" s="6">
        <v>6.7</v>
      </c>
      <c r="D22" s="6">
        <v>5.6</v>
      </c>
      <c r="E22" s="6">
        <v>2.5</v>
      </c>
      <c r="F22" s="6">
        <v>33.200000000000003</v>
      </c>
      <c r="G22" s="6">
        <v>12.5</v>
      </c>
      <c r="H22" s="6">
        <v>12.1</v>
      </c>
      <c r="I22" s="6">
        <v>8.1999999999999993</v>
      </c>
      <c r="J22" s="6">
        <v>11.9</v>
      </c>
      <c r="K22" s="6">
        <v>15.8</v>
      </c>
      <c r="L22" s="6">
        <v>13.4</v>
      </c>
      <c r="M22" s="6">
        <v>20.399999999999999</v>
      </c>
      <c r="N22" s="45">
        <v>45.7</v>
      </c>
      <c r="O22" s="22">
        <v>58.6</v>
      </c>
      <c r="P22" s="6">
        <v>61.7</v>
      </c>
      <c r="Q22" s="6">
        <v>75</v>
      </c>
      <c r="R22" s="6">
        <v>83.4</v>
      </c>
      <c r="S22" s="6">
        <v>89.6</v>
      </c>
      <c r="T22" s="30">
        <v>40.4</v>
      </c>
      <c r="U22" s="22">
        <v>39.299999999999997</v>
      </c>
      <c r="V22" s="22">
        <v>54.1</v>
      </c>
      <c r="W22" s="6">
        <v>60.7</v>
      </c>
      <c r="X22" s="6">
        <v>66.400000000000006</v>
      </c>
      <c r="Y22" s="22">
        <v>96.4</v>
      </c>
    </row>
    <row r="23" spans="1:25" x14ac:dyDescent="0.25">
      <c r="A23" s="6" t="s">
        <v>1</v>
      </c>
      <c r="B23" s="6" t="s">
        <v>19</v>
      </c>
      <c r="C23" s="6">
        <v>279.3</v>
      </c>
      <c r="D23" s="14">
        <v>290</v>
      </c>
      <c r="E23" s="6">
        <v>315.5</v>
      </c>
      <c r="F23" s="6">
        <v>368.1</v>
      </c>
      <c r="G23" s="6">
        <v>327.10000000000002</v>
      </c>
      <c r="H23" s="6">
        <v>333.8</v>
      </c>
      <c r="I23" s="6">
        <v>351.2</v>
      </c>
      <c r="J23" s="6">
        <v>373.1</v>
      </c>
      <c r="K23" s="6">
        <v>351.2</v>
      </c>
      <c r="L23" s="6">
        <v>339.8</v>
      </c>
      <c r="M23" s="6">
        <v>326.10000000000002</v>
      </c>
      <c r="N23" s="45">
        <v>279.8</v>
      </c>
      <c r="O23" s="22">
        <v>278.2</v>
      </c>
      <c r="P23" s="6">
        <v>273.5</v>
      </c>
      <c r="Q23" s="6">
        <v>269.39999999999998</v>
      </c>
      <c r="R23" s="6">
        <v>284.5</v>
      </c>
      <c r="S23" s="6">
        <v>301.7</v>
      </c>
      <c r="T23" s="30">
        <v>313.3</v>
      </c>
      <c r="U23" s="22">
        <v>271.2</v>
      </c>
      <c r="V23" s="22">
        <v>271.60000000000002</v>
      </c>
      <c r="W23" s="6">
        <v>238.1</v>
      </c>
      <c r="X23" s="6">
        <v>238.8</v>
      </c>
      <c r="Y23" s="22">
        <v>262.39999999999998</v>
      </c>
    </row>
    <row r="24" spans="1:25" x14ac:dyDescent="0.25">
      <c r="A24" s="6" t="s">
        <v>2</v>
      </c>
      <c r="B24" s="6" t="s">
        <v>19</v>
      </c>
      <c r="C24" s="6">
        <v>112.3</v>
      </c>
      <c r="D24" s="6">
        <v>104.6</v>
      </c>
      <c r="E24" s="6">
        <v>144.30000000000001</v>
      </c>
      <c r="F24" s="6">
        <v>141.1</v>
      </c>
      <c r="G24" s="6">
        <v>119.4</v>
      </c>
      <c r="H24" s="6">
        <v>130.4</v>
      </c>
      <c r="I24" s="6">
        <v>152.80000000000001</v>
      </c>
      <c r="J24" s="6">
        <v>155.9</v>
      </c>
      <c r="K24" s="6">
        <v>140.30000000000001</v>
      </c>
      <c r="L24" s="6">
        <v>125.6</v>
      </c>
      <c r="M24" s="6">
        <v>112.4</v>
      </c>
      <c r="N24" s="45">
        <v>100.2</v>
      </c>
      <c r="O24" s="39">
        <v>82.9</v>
      </c>
      <c r="P24" s="6">
        <v>72.900000000000006</v>
      </c>
      <c r="Q24" s="6">
        <v>65.2</v>
      </c>
      <c r="R24" s="6">
        <v>73.7</v>
      </c>
      <c r="S24" s="6">
        <v>75.3</v>
      </c>
      <c r="T24" s="38">
        <v>133.80000000000001</v>
      </c>
      <c r="U24" s="39">
        <v>91.9</v>
      </c>
      <c r="V24" s="39">
        <v>87.2</v>
      </c>
      <c r="W24" s="6">
        <v>61.5</v>
      </c>
      <c r="X24" s="6">
        <v>57.5</v>
      </c>
      <c r="Y24" s="39">
        <v>51.4</v>
      </c>
    </row>
    <row r="25" spans="1:25" x14ac:dyDescent="0.25">
      <c r="A25" s="6" t="s">
        <v>37</v>
      </c>
      <c r="B25" s="6" t="s">
        <v>19</v>
      </c>
      <c r="C25" s="6">
        <v>184.6</v>
      </c>
      <c r="D25" s="6">
        <v>185.8</v>
      </c>
      <c r="E25" s="14">
        <v>190</v>
      </c>
      <c r="F25" s="6">
        <v>174.1</v>
      </c>
      <c r="G25" s="14">
        <v>177</v>
      </c>
      <c r="H25" s="14">
        <v>189</v>
      </c>
      <c r="I25" s="6">
        <v>204.9</v>
      </c>
      <c r="J25" s="6">
        <v>206.5</v>
      </c>
      <c r="K25" s="14">
        <v>196</v>
      </c>
      <c r="L25" s="14">
        <v>206</v>
      </c>
      <c r="M25" s="6">
        <v>192.4</v>
      </c>
      <c r="N25" s="45">
        <v>167.5</v>
      </c>
      <c r="O25" s="39">
        <v>150.69999999999999</v>
      </c>
      <c r="P25" s="6">
        <v>150.80000000000001</v>
      </c>
      <c r="Q25" s="6">
        <v>149.30000000000001</v>
      </c>
      <c r="R25" s="6">
        <v>159.5</v>
      </c>
      <c r="S25" s="6">
        <v>162.80000000000001</v>
      </c>
      <c r="T25" s="38">
        <v>218.6</v>
      </c>
      <c r="U25" s="39">
        <v>177.7</v>
      </c>
      <c r="V25" s="39">
        <v>160.30000000000001</v>
      </c>
      <c r="W25" s="6">
        <v>134.6</v>
      </c>
      <c r="X25" s="6">
        <v>129.6</v>
      </c>
      <c r="Y25" s="40">
        <v>130.30000000000001</v>
      </c>
    </row>
    <row r="26" spans="1:25" x14ac:dyDescent="0.25">
      <c r="A26" s="7" t="s">
        <v>15</v>
      </c>
      <c r="B26" s="7" t="s">
        <v>19</v>
      </c>
      <c r="C26" s="7">
        <v>195.2</v>
      </c>
      <c r="D26" s="7">
        <v>196.3</v>
      </c>
      <c r="E26" s="26">
        <v>199</v>
      </c>
      <c r="F26" s="7">
        <v>209.6</v>
      </c>
      <c r="G26" s="7">
        <v>197.5</v>
      </c>
      <c r="H26" s="7">
        <v>206.5</v>
      </c>
      <c r="I26" s="7">
        <v>210.6</v>
      </c>
      <c r="J26" s="7">
        <v>218.8</v>
      </c>
      <c r="K26" s="7">
        <v>214.3</v>
      </c>
      <c r="L26" s="7">
        <v>219.9</v>
      </c>
      <c r="M26" s="7">
        <v>214.3</v>
      </c>
      <c r="N26" s="49">
        <v>217.3</v>
      </c>
      <c r="O26" s="26">
        <v>214.1</v>
      </c>
      <c r="P26" s="7">
        <v>216.4</v>
      </c>
      <c r="Q26" s="7">
        <v>225.2</v>
      </c>
      <c r="R26" s="7">
        <v>238.2</v>
      </c>
      <c r="S26" s="7">
        <v>247.2</v>
      </c>
      <c r="T26" s="34">
        <v>252.6</v>
      </c>
      <c r="U26" s="26">
        <v>219.9</v>
      </c>
      <c r="V26" s="26">
        <v>216</v>
      </c>
      <c r="W26" s="7">
        <v>201.7</v>
      </c>
      <c r="X26" s="7">
        <v>203.5</v>
      </c>
      <c r="Y26" s="26">
        <v>223.9</v>
      </c>
    </row>
    <row r="27" spans="1:2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5"/>
      <c r="O27" s="22"/>
      <c r="P27" s="6"/>
      <c r="Q27" s="6"/>
      <c r="R27" s="6"/>
      <c r="S27" s="6"/>
      <c r="T27" s="30"/>
      <c r="U27" s="22"/>
      <c r="V27" s="22"/>
      <c r="W27" s="6"/>
      <c r="X27" s="6"/>
      <c r="Y27" s="22"/>
    </row>
    <row r="28" spans="1:25" x14ac:dyDescent="0.25">
      <c r="A28" s="5" t="s">
        <v>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47"/>
      <c r="O28" s="28"/>
      <c r="P28" s="5"/>
      <c r="Q28" s="5"/>
      <c r="R28" s="5"/>
      <c r="S28" s="5"/>
      <c r="T28" s="28"/>
      <c r="U28" s="28"/>
      <c r="V28" s="28"/>
      <c r="W28" s="5"/>
      <c r="X28" s="5"/>
      <c r="Y28" s="28"/>
    </row>
    <row r="29" spans="1:25" x14ac:dyDescent="0.25">
      <c r="A29" s="8" t="s">
        <v>4</v>
      </c>
      <c r="B29" s="6" t="s">
        <v>19</v>
      </c>
      <c r="C29" s="6">
        <v>-0.8</v>
      </c>
      <c r="D29" s="6">
        <v>45.2</v>
      </c>
      <c r="E29" s="6">
        <v>-10.199999999999999</v>
      </c>
      <c r="F29" s="6">
        <v>-13.900000000000002</v>
      </c>
      <c r="G29" s="6">
        <v>7.3</v>
      </c>
      <c r="H29" s="6">
        <v>23.6</v>
      </c>
      <c r="I29" s="6">
        <v>0.8</v>
      </c>
      <c r="J29" s="6">
        <v>8.0999999999999979</v>
      </c>
      <c r="K29" s="6">
        <v>-16.5</v>
      </c>
      <c r="L29" s="6">
        <v>-1.7</v>
      </c>
      <c r="M29" s="6">
        <v>-16.899999999999999</v>
      </c>
      <c r="N29" s="41">
        <v>-11.000000000000002</v>
      </c>
      <c r="O29" s="22">
        <v>-9.3000000000000007</v>
      </c>
      <c r="P29" s="6">
        <v>-17.399999999999999</v>
      </c>
      <c r="Q29" s="6">
        <v>-4.5999999999999996</v>
      </c>
      <c r="R29" s="6">
        <v>0.5</v>
      </c>
      <c r="S29" s="6">
        <v>55.8</v>
      </c>
      <c r="T29" s="22">
        <v>10.1</v>
      </c>
      <c r="U29" s="22">
        <v>-0.8</v>
      </c>
      <c r="V29" s="22">
        <v>-7.3999999999999941</v>
      </c>
      <c r="W29" s="6">
        <v>-3.6</v>
      </c>
      <c r="X29" s="6">
        <v>-21.6</v>
      </c>
      <c r="Y29" s="22">
        <v>-3.2</v>
      </c>
    </row>
    <row r="30" spans="1:25" x14ac:dyDescent="0.25">
      <c r="A30" s="8" t="s">
        <v>5</v>
      </c>
      <c r="B30" s="6" t="s">
        <v>19</v>
      </c>
      <c r="C30" s="6">
        <v>-2.6</v>
      </c>
      <c r="D30" s="6">
        <v>-3.1</v>
      </c>
      <c r="E30" s="6">
        <v>-1.3</v>
      </c>
      <c r="F30" s="14">
        <v>18.5</v>
      </c>
      <c r="G30" s="14">
        <v>-5</v>
      </c>
      <c r="H30" s="6">
        <v>-5.2</v>
      </c>
      <c r="I30" s="6">
        <v>-2.8</v>
      </c>
      <c r="J30" s="6">
        <v>-7.8000000000000016</v>
      </c>
      <c r="K30" s="6">
        <v>-4.0999999999999996</v>
      </c>
      <c r="L30" s="6">
        <v>-5.5</v>
      </c>
      <c r="M30" s="6">
        <v>-7.8</v>
      </c>
      <c r="N30" s="41">
        <v>9.7999999999999989</v>
      </c>
      <c r="O30" s="22">
        <v>2.1</v>
      </c>
      <c r="P30" s="6">
        <v>-0.7</v>
      </c>
      <c r="Q30" s="6">
        <v>10.6</v>
      </c>
      <c r="R30" s="6">
        <v>-5.9</v>
      </c>
      <c r="S30" s="6">
        <v>-46.8</v>
      </c>
      <c r="T30" s="22">
        <v>-6.9</v>
      </c>
      <c r="U30" s="22">
        <v>7.9</v>
      </c>
      <c r="V30" s="22">
        <v>5.1999999999999993</v>
      </c>
      <c r="W30" s="6">
        <v>5.4</v>
      </c>
      <c r="X30" s="6">
        <v>5</v>
      </c>
      <c r="Y30" s="22">
        <v>22.7</v>
      </c>
    </row>
    <row r="31" spans="1:25" x14ac:dyDescent="0.25">
      <c r="A31" s="8" t="s">
        <v>6</v>
      </c>
      <c r="B31" s="6" t="s">
        <v>19</v>
      </c>
      <c r="C31" s="6">
        <v>4.5999999999999996</v>
      </c>
      <c r="D31" s="14">
        <v>-39</v>
      </c>
      <c r="E31" s="6">
        <v>-19.2</v>
      </c>
      <c r="F31" s="14">
        <v>16.3</v>
      </c>
      <c r="G31" s="14">
        <v>-2</v>
      </c>
      <c r="H31" s="6">
        <v>-14.5</v>
      </c>
      <c r="I31" s="6">
        <v>-1.7</v>
      </c>
      <c r="J31" s="6">
        <v>-4</v>
      </c>
      <c r="K31" s="14">
        <v>23</v>
      </c>
      <c r="L31" s="6">
        <v>0.1</v>
      </c>
      <c r="M31" s="6">
        <v>41.4</v>
      </c>
      <c r="N31" s="41">
        <v>0.49999999999999867</v>
      </c>
      <c r="O31" s="22">
        <v>8.3000000000000007</v>
      </c>
      <c r="P31" s="6">
        <v>9.1999999999999993</v>
      </c>
      <c r="Q31" s="6">
        <v>-1.1000000000000001</v>
      </c>
      <c r="R31" s="6">
        <v>-1.2</v>
      </c>
      <c r="S31" s="6">
        <v>-0.5</v>
      </c>
      <c r="T31" s="22">
        <v>-0.4</v>
      </c>
      <c r="U31" s="22">
        <v>-7.2</v>
      </c>
      <c r="V31" s="22">
        <v>6.7000000000000011</v>
      </c>
      <c r="W31" s="15">
        <v>0</v>
      </c>
      <c r="X31" s="6">
        <v>-1.9</v>
      </c>
      <c r="Y31" s="22">
        <v>-16</v>
      </c>
    </row>
    <row r="32" spans="1:25" x14ac:dyDescent="0.25">
      <c r="A32" s="9" t="s">
        <v>51</v>
      </c>
      <c r="B32" s="7" t="s">
        <v>19</v>
      </c>
      <c r="C32" s="7">
        <v>1.2</v>
      </c>
      <c r="D32" s="7">
        <v>3.1</v>
      </c>
      <c r="E32" s="7">
        <v>-30.7</v>
      </c>
      <c r="F32" s="16">
        <v>20.799999999999997</v>
      </c>
      <c r="G32" s="7">
        <v>0.3</v>
      </c>
      <c r="H32" s="16">
        <v>4</v>
      </c>
      <c r="I32" s="7">
        <v>-3.7</v>
      </c>
      <c r="J32" s="7">
        <v>-3.7999999999999989</v>
      </c>
      <c r="K32" s="7">
        <v>2.4</v>
      </c>
      <c r="L32" s="16">
        <v>-7</v>
      </c>
      <c r="M32" s="7">
        <v>16.7</v>
      </c>
      <c r="N32" s="42">
        <v>-0.70000000000000018</v>
      </c>
      <c r="O32" s="26">
        <v>1.1000000000000001</v>
      </c>
      <c r="P32" s="7">
        <v>-8.9</v>
      </c>
      <c r="Q32" s="7">
        <v>4.9000000000000004</v>
      </c>
      <c r="R32" s="7">
        <v>-6.6</v>
      </c>
      <c r="S32" s="7">
        <v>8.5</v>
      </c>
      <c r="T32" s="26">
        <v>2.8</v>
      </c>
      <c r="U32" s="26">
        <v>-0.1</v>
      </c>
      <c r="V32" s="26">
        <v>21.7</v>
      </c>
      <c r="W32" s="7">
        <v>1.8</v>
      </c>
      <c r="X32" s="7">
        <v>-18.5</v>
      </c>
      <c r="Y32" s="26">
        <v>3.5</v>
      </c>
    </row>
    <row r="33" spans="1:2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8"/>
      <c r="O33" s="27"/>
      <c r="P33" s="8"/>
      <c r="Q33" s="8"/>
      <c r="R33" s="8"/>
      <c r="S33" s="8"/>
      <c r="T33" s="27"/>
      <c r="U33" s="27"/>
      <c r="V33" s="27"/>
      <c r="W33" s="8"/>
      <c r="X33" s="8"/>
      <c r="Y33" s="27"/>
    </row>
    <row r="34" spans="1:25" x14ac:dyDescent="0.25">
      <c r="A34" s="10" t="s">
        <v>16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44"/>
      <c r="O34" s="29"/>
      <c r="P34" s="10"/>
      <c r="Q34" s="10"/>
      <c r="R34" s="10"/>
      <c r="S34" s="10"/>
      <c r="T34" s="29"/>
      <c r="U34" s="29"/>
      <c r="V34" s="29"/>
      <c r="W34" s="10"/>
      <c r="X34" s="10"/>
      <c r="Y34" s="29"/>
    </row>
    <row r="35" spans="1:25" x14ac:dyDescent="0.25">
      <c r="A35" s="6" t="s">
        <v>17</v>
      </c>
      <c r="B35" s="6" t="s">
        <v>20</v>
      </c>
      <c r="C35" s="6">
        <v>93.3</v>
      </c>
      <c r="D35" s="6">
        <v>127.1</v>
      </c>
      <c r="E35" s="6">
        <v>111.9</v>
      </c>
      <c r="F35" s="6">
        <v>75.599999999999966</v>
      </c>
      <c r="G35" s="6">
        <v>73.400000000000006</v>
      </c>
      <c r="H35" s="6">
        <v>83.5</v>
      </c>
      <c r="I35" s="6">
        <v>123.1</v>
      </c>
      <c r="J35" s="50">
        <f>J4/J9*100</f>
        <v>86.038687973086638</v>
      </c>
      <c r="K35" s="50">
        <f>K4/K9*100</f>
        <v>126.34088200238378</v>
      </c>
      <c r="L35" s="50">
        <f>L4/L9*100</f>
        <v>92.484969939879761</v>
      </c>
      <c r="M35" s="50">
        <f>M4/M9*100</f>
        <v>146.61558109833973</v>
      </c>
      <c r="N35" s="50">
        <f>N4/N9*100</f>
        <v>94.782608695652172</v>
      </c>
      <c r="O35" s="22">
        <v>113</v>
      </c>
      <c r="P35" s="14">
        <v>96.7</v>
      </c>
      <c r="Q35" s="14">
        <v>216.8</v>
      </c>
      <c r="R35" s="14">
        <v>91.767068273092377</v>
      </c>
      <c r="S35" s="6">
        <v>65.900000000000006</v>
      </c>
      <c r="T35" s="22">
        <v>92.2</v>
      </c>
      <c r="U35" s="22">
        <v>125.2</v>
      </c>
      <c r="V35" s="22">
        <v>49.469214437367306</v>
      </c>
      <c r="W35" s="6">
        <v>118.9</v>
      </c>
      <c r="X35" s="6">
        <v>141.1</v>
      </c>
      <c r="Y35" s="22">
        <v>114.4</v>
      </c>
    </row>
    <row r="36" spans="1:25" x14ac:dyDescent="0.25">
      <c r="A36" s="6" t="s">
        <v>21</v>
      </c>
      <c r="B36" s="6" t="s">
        <v>20</v>
      </c>
      <c r="C36" s="14">
        <v>21</v>
      </c>
      <c r="D36" s="6">
        <v>-8.6999999999999993</v>
      </c>
      <c r="E36" s="6">
        <v>-10.9</v>
      </c>
      <c r="F36" s="14">
        <v>27.551020408163314</v>
      </c>
      <c r="G36" s="6">
        <v>-6.6</v>
      </c>
      <c r="H36" s="6">
        <v>-9.4</v>
      </c>
      <c r="I36" s="6">
        <v>3.8</v>
      </c>
      <c r="J36" s="50">
        <f>(J9-K9)/K9*100</f>
        <v>41.716328963051232</v>
      </c>
      <c r="K36" s="50">
        <f>(K9-L9)/L9*100</f>
        <v>-15.931863727454902</v>
      </c>
      <c r="L36" s="50">
        <f>(L9-M9)/M9*100</f>
        <v>27.458492975734355</v>
      </c>
      <c r="M36" s="50">
        <f>(M9-N9)/N9*100</f>
        <v>-2.7329192546583889</v>
      </c>
      <c r="N36" s="50">
        <f>(N9-O9)/O9*100</f>
        <v>21.234939759036134</v>
      </c>
      <c r="O36" s="22">
        <v>5.7</v>
      </c>
      <c r="P36" s="14">
        <v>-11.1</v>
      </c>
      <c r="Q36" s="14">
        <v>-42.6</v>
      </c>
      <c r="R36" s="14">
        <v>-47.133757961783438</v>
      </c>
      <c r="S36" s="6">
        <v>3.3</v>
      </c>
      <c r="T36" s="22">
        <v>19.399999999999999</v>
      </c>
      <c r="U36" s="22">
        <v>34</v>
      </c>
      <c r="V36" s="30">
        <v>45.146379044684096</v>
      </c>
      <c r="W36" s="6">
        <v>25.6</v>
      </c>
      <c r="X36" s="6">
        <v>28.3</v>
      </c>
      <c r="Y36" s="22">
        <v>-13.9</v>
      </c>
    </row>
    <row r="37" spans="1:25" x14ac:dyDescent="0.25">
      <c r="A37" s="6" t="s">
        <v>22</v>
      </c>
      <c r="B37" s="6" t="s">
        <v>20</v>
      </c>
      <c r="C37" s="6">
        <v>54.4</v>
      </c>
      <c r="D37" s="6">
        <v>52.2</v>
      </c>
      <c r="E37" s="6">
        <v>52.4</v>
      </c>
      <c r="F37" s="6">
        <v>48.099999999999973</v>
      </c>
      <c r="G37" s="6">
        <v>46.3</v>
      </c>
      <c r="H37" s="6">
        <v>46.7</v>
      </c>
      <c r="I37" s="6">
        <v>52.5</v>
      </c>
      <c r="J37" s="43">
        <f>J10/J9*100</f>
        <v>44.238856181665255</v>
      </c>
      <c r="K37" s="43">
        <f>K10/K9*100</f>
        <v>47.437425506555414</v>
      </c>
      <c r="L37" s="43">
        <f>L10/L9*100</f>
        <v>52.404809619238478</v>
      </c>
      <c r="M37" s="43">
        <f>M10/M9*100</f>
        <v>46.615581098339717</v>
      </c>
      <c r="N37" s="43">
        <f>N10/N9*100</f>
        <v>48.571428571428569</v>
      </c>
      <c r="O37" s="22">
        <v>47.4</v>
      </c>
      <c r="P37" s="14">
        <v>43.5</v>
      </c>
      <c r="Q37" s="14">
        <v>46.6</v>
      </c>
      <c r="R37" s="14">
        <v>39.156626506024104</v>
      </c>
      <c r="S37" s="14">
        <v>51</v>
      </c>
      <c r="T37" s="22">
        <v>57.5</v>
      </c>
      <c r="U37" s="22">
        <v>54.7</v>
      </c>
      <c r="V37" s="22">
        <v>55.095541401273898</v>
      </c>
      <c r="W37" s="6">
        <v>48.5</v>
      </c>
      <c r="X37" s="22">
        <v>39</v>
      </c>
      <c r="Y37" s="22">
        <v>34.4</v>
      </c>
    </row>
    <row r="38" spans="1:25" x14ac:dyDescent="0.25">
      <c r="A38" s="6" t="s">
        <v>23</v>
      </c>
      <c r="B38" s="6" t="s">
        <v>20</v>
      </c>
      <c r="C38" s="6">
        <v>2.6</v>
      </c>
      <c r="D38" s="6">
        <v>-1.5</v>
      </c>
      <c r="E38" s="6">
        <v>-10.199999999999999</v>
      </c>
      <c r="F38" s="6">
        <v>0.69999999999999896</v>
      </c>
      <c r="G38" s="6">
        <v>-11.8</v>
      </c>
      <c r="H38" s="6">
        <v>-4.3</v>
      </c>
      <c r="I38" s="6">
        <v>-4.5</v>
      </c>
      <c r="J38" s="43">
        <f>J12/J9*100</f>
        <v>4.3734230445752749</v>
      </c>
      <c r="K38" s="43">
        <f>K12/K9*100</f>
        <v>-10.488676996424315</v>
      </c>
      <c r="L38" s="43">
        <f>L12/L9*100</f>
        <v>4.1082164328657313</v>
      </c>
      <c r="M38" s="43">
        <f>M12/M9*100</f>
        <v>-5.4916985951468709</v>
      </c>
      <c r="N38" s="43">
        <f>N12/N9*100</f>
        <v>0.74534161490683226</v>
      </c>
      <c r="O38" s="22">
        <v>-8</v>
      </c>
      <c r="P38" s="14">
        <v>-19.100000000000001</v>
      </c>
      <c r="Q38" s="14">
        <v>-39.200000000000003</v>
      </c>
      <c r="R38" s="14">
        <v>-23.293172690763054</v>
      </c>
      <c r="S38" s="6">
        <v>-6.4</v>
      </c>
      <c r="T38" s="22">
        <v>69.3</v>
      </c>
      <c r="U38" s="22">
        <v>5.6</v>
      </c>
      <c r="V38" s="22">
        <v>18.789808917197455</v>
      </c>
      <c r="W38" s="6">
        <v>-5.0999999999999996</v>
      </c>
      <c r="X38" s="14">
        <v>-46</v>
      </c>
      <c r="Y38" s="22">
        <v>-19.5</v>
      </c>
    </row>
    <row r="39" spans="1:25" x14ac:dyDescent="0.25">
      <c r="A39" s="6" t="s">
        <v>24</v>
      </c>
      <c r="B39" s="6" t="s">
        <v>20</v>
      </c>
      <c r="C39" s="6">
        <v>5.6</v>
      </c>
      <c r="D39" s="14">
        <v>-3</v>
      </c>
      <c r="E39" s="6">
        <v>-16.899999999999999</v>
      </c>
      <c r="F39" s="6">
        <v>1.7</v>
      </c>
      <c r="G39" s="6">
        <v>-21.9</v>
      </c>
      <c r="H39" s="6">
        <v>-8.6999999999999993</v>
      </c>
      <c r="I39" s="6">
        <v>-6.7</v>
      </c>
      <c r="J39" s="14">
        <v>-2</v>
      </c>
      <c r="K39" s="6">
        <v>-19.8</v>
      </c>
      <c r="L39" s="14">
        <v>9</v>
      </c>
      <c r="M39" s="6">
        <v>-10.7</v>
      </c>
      <c r="N39" s="45">
        <v>1.5</v>
      </c>
      <c r="O39" s="22">
        <v>-13.6</v>
      </c>
      <c r="P39" s="14">
        <v>-29.8</v>
      </c>
      <c r="Q39" s="14">
        <v>-42.9</v>
      </c>
      <c r="R39" s="14">
        <v>-29</v>
      </c>
      <c r="S39" s="6">
        <v>-9.9</v>
      </c>
      <c r="T39" s="22">
        <v>99.6</v>
      </c>
      <c r="U39" s="22">
        <v>9.6999999999999993</v>
      </c>
      <c r="V39" s="22">
        <v>48.9</v>
      </c>
      <c r="W39" s="6">
        <v>-9.5</v>
      </c>
      <c r="X39" s="6">
        <v>-81.3</v>
      </c>
      <c r="Y39" s="22">
        <v>-32.700000000000003</v>
      </c>
    </row>
    <row r="40" spans="1:25" x14ac:dyDescent="0.25">
      <c r="A40" s="6" t="s">
        <v>25</v>
      </c>
      <c r="B40" s="6" t="s">
        <v>20</v>
      </c>
      <c r="C40" s="6">
        <v>69.900000000000006</v>
      </c>
      <c r="D40" s="6">
        <v>67.7</v>
      </c>
      <c r="E40" s="6">
        <v>63.1</v>
      </c>
      <c r="F40" s="14">
        <v>57</v>
      </c>
      <c r="G40" s="6">
        <v>60.4</v>
      </c>
      <c r="H40" s="6">
        <v>61.9</v>
      </c>
      <c r="I40" s="14">
        <v>60</v>
      </c>
      <c r="J40" s="6">
        <v>58.7</v>
      </c>
      <c r="K40" s="14">
        <v>61</v>
      </c>
      <c r="L40" s="6">
        <v>64.7</v>
      </c>
      <c r="M40" s="6">
        <v>65.7</v>
      </c>
      <c r="N40" s="45">
        <v>77.7</v>
      </c>
      <c r="O40" s="22">
        <v>77</v>
      </c>
      <c r="P40" s="14">
        <v>79.099999999999994</v>
      </c>
      <c r="Q40" s="14">
        <v>83.6</v>
      </c>
      <c r="R40" s="14">
        <v>83.725834797891025</v>
      </c>
      <c r="S40" s="6">
        <v>81.900000000000006</v>
      </c>
      <c r="T40" s="22">
        <v>80.599999999999994</v>
      </c>
      <c r="U40" s="22">
        <v>81.099999999999994</v>
      </c>
      <c r="V40" s="37">
        <v>79.528718703976438</v>
      </c>
      <c r="W40" s="6">
        <v>84.7</v>
      </c>
      <c r="X40" s="6">
        <v>85.2</v>
      </c>
      <c r="Y40" s="22">
        <v>85.3</v>
      </c>
    </row>
    <row r="41" spans="1:25" x14ac:dyDescent="0.25">
      <c r="A41" s="7" t="s">
        <v>26</v>
      </c>
      <c r="B41" s="7" t="s">
        <v>20</v>
      </c>
      <c r="C41" s="7">
        <v>0.2</v>
      </c>
      <c r="D41" s="7">
        <v>-5.7</v>
      </c>
      <c r="E41" s="7">
        <v>-15.8</v>
      </c>
      <c r="F41" s="7">
        <v>19.399999999999999</v>
      </c>
      <c r="G41" s="7">
        <v>-14.2</v>
      </c>
      <c r="H41" s="7">
        <v>-6.5</v>
      </c>
      <c r="I41" s="7">
        <v>-6.6</v>
      </c>
      <c r="J41" s="7">
        <v>-0.8</v>
      </c>
      <c r="K41" s="7">
        <v>-10.8</v>
      </c>
      <c r="L41" s="7">
        <v>8.4</v>
      </c>
      <c r="M41" s="16">
        <v>-8</v>
      </c>
      <c r="N41" s="49">
        <v>4.8</v>
      </c>
      <c r="O41" s="26">
        <v>-4.5999999999999996</v>
      </c>
      <c r="P41" s="7">
        <v>-14.7</v>
      </c>
      <c r="Q41" s="7">
        <v>-20.8</v>
      </c>
      <c r="R41" s="7">
        <v>-15.3</v>
      </c>
      <c r="S41" s="7">
        <v>-5.0999999999999996</v>
      </c>
      <c r="T41" s="26">
        <v>55.8</v>
      </c>
      <c r="U41" s="26">
        <v>6.7</v>
      </c>
      <c r="V41" s="36">
        <v>23.8</v>
      </c>
      <c r="W41" s="7">
        <v>-3.2</v>
      </c>
      <c r="X41" s="7">
        <v>-33.6</v>
      </c>
      <c r="Y41" s="26">
        <v>-13.9</v>
      </c>
    </row>
    <row r="42" spans="1:25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5"/>
      <c r="O42" s="22"/>
      <c r="P42" s="6"/>
      <c r="Q42" s="6"/>
      <c r="R42" s="6"/>
      <c r="S42" s="6"/>
      <c r="T42" s="22"/>
      <c r="U42" s="22"/>
      <c r="V42" s="22"/>
      <c r="W42" s="6"/>
      <c r="X42" s="6"/>
      <c r="Y42" s="22"/>
    </row>
    <row r="43" spans="1:25" x14ac:dyDescent="0.25">
      <c r="A43" s="10" t="s">
        <v>27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5"/>
      <c r="O43" s="22"/>
      <c r="P43" s="6"/>
      <c r="Q43" s="6"/>
      <c r="R43" s="6"/>
      <c r="S43" s="6"/>
      <c r="T43" s="22"/>
      <c r="U43" s="22"/>
      <c r="V43" s="22"/>
      <c r="W43" s="6"/>
      <c r="X43" s="6"/>
      <c r="Y43" s="22"/>
    </row>
    <row r="44" spans="1:25" ht="14.25" customHeight="1" x14ac:dyDescent="0.25">
      <c r="A44" s="6" t="s">
        <v>28</v>
      </c>
      <c r="B44" s="6" t="s">
        <v>34</v>
      </c>
      <c r="C44" s="6">
        <v>248</v>
      </c>
      <c r="D44" s="6">
        <v>250</v>
      </c>
      <c r="E44" s="6">
        <v>267</v>
      </c>
      <c r="F44" s="6">
        <v>271</v>
      </c>
      <c r="G44" s="6">
        <v>270</v>
      </c>
      <c r="H44" s="6">
        <v>274</v>
      </c>
      <c r="I44" s="6">
        <v>289</v>
      </c>
      <c r="J44" s="6">
        <v>279</v>
      </c>
      <c r="K44" s="6">
        <v>265</v>
      </c>
      <c r="L44" s="6">
        <v>233</v>
      </c>
      <c r="M44" s="6">
        <v>204</v>
      </c>
      <c r="N44" s="45">
        <v>191</v>
      </c>
      <c r="O44" s="22">
        <v>187</v>
      </c>
      <c r="P44" s="6">
        <v>186</v>
      </c>
      <c r="Q44" s="6">
        <v>192</v>
      </c>
      <c r="R44" s="6">
        <v>193</v>
      </c>
      <c r="S44" s="6">
        <v>192</v>
      </c>
      <c r="T44" s="33">
        <v>182</v>
      </c>
      <c r="U44" s="33">
        <v>175</v>
      </c>
      <c r="V44" s="33">
        <v>171</v>
      </c>
      <c r="W44" s="35">
        <v>155</v>
      </c>
      <c r="X44" s="35">
        <v>162</v>
      </c>
      <c r="Y44" s="33">
        <v>114</v>
      </c>
    </row>
    <row r="45" spans="1:25" x14ac:dyDescent="0.25">
      <c r="A45" s="7" t="s">
        <v>29</v>
      </c>
      <c r="B45" s="7" t="s">
        <v>19</v>
      </c>
      <c r="C45" s="7">
        <v>0.2</v>
      </c>
      <c r="D45" s="7">
        <v>0.2</v>
      </c>
      <c r="E45" s="7">
        <v>0.1</v>
      </c>
      <c r="F45" s="26">
        <v>0.17749077490774898</v>
      </c>
      <c r="G45" s="7">
        <v>0.1</v>
      </c>
      <c r="H45" s="7">
        <v>0.2</v>
      </c>
      <c r="I45" s="7">
        <v>0.1</v>
      </c>
      <c r="J45" s="7">
        <v>0.4</v>
      </c>
      <c r="K45" s="7">
        <v>0.2</v>
      </c>
      <c r="L45" s="7">
        <v>0.2</v>
      </c>
      <c r="M45" s="7">
        <v>0.2</v>
      </c>
      <c r="N45" s="49">
        <v>0.6</v>
      </c>
      <c r="O45" s="26">
        <v>0.2</v>
      </c>
      <c r="P45" s="7">
        <v>0.1</v>
      </c>
      <c r="Q45" s="7">
        <v>0.1</v>
      </c>
      <c r="R45" s="7">
        <v>0.7</v>
      </c>
      <c r="S45" s="16">
        <f>S10/S44</f>
        <v>0.16666666666666666</v>
      </c>
      <c r="T45" s="26">
        <v>0.2</v>
      </c>
      <c r="U45" s="26">
        <v>0.2</v>
      </c>
      <c r="V45" s="26">
        <v>0.7</v>
      </c>
      <c r="W45" s="7">
        <v>0.2</v>
      </c>
      <c r="X45" s="7">
        <v>0.1</v>
      </c>
      <c r="Y45" s="26">
        <v>0.2</v>
      </c>
    </row>
    <row r="46" spans="1:2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48"/>
      <c r="O46" s="27"/>
      <c r="P46" s="8"/>
      <c r="Q46" s="8"/>
      <c r="R46" s="8"/>
      <c r="S46" s="8"/>
      <c r="T46" s="27"/>
      <c r="U46" s="27"/>
      <c r="V46" s="27"/>
      <c r="W46" s="8"/>
      <c r="X46" s="8"/>
      <c r="Y46" s="27"/>
    </row>
    <row r="47" spans="1:25" x14ac:dyDescent="0.25">
      <c r="A47" s="10" t="s">
        <v>30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44"/>
      <c r="O47" s="29"/>
      <c r="P47" s="10"/>
      <c r="Q47" s="10"/>
      <c r="R47" s="10"/>
      <c r="S47" s="10"/>
      <c r="T47" s="29"/>
      <c r="U47" s="29"/>
      <c r="V47" s="29"/>
      <c r="W47" s="10"/>
      <c r="X47" s="10"/>
      <c r="Y47" s="29"/>
    </row>
    <row r="48" spans="1:25" x14ac:dyDescent="0.25">
      <c r="A48" s="6" t="s">
        <v>38</v>
      </c>
      <c r="B48" s="6" t="s">
        <v>35</v>
      </c>
      <c r="C48" s="6">
        <v>0.1</v>
      </c>
      <c r="D48" s="6">
        <v>-1.8</v>
      </c>
      <c r="E48" s="6">
        <v>-4.5</v>
      </c>
      <c r="F48" s="6">
        <v>6.3</v>
      </c>
      <c r="G48" s="6">
        <v>-4.5</v>
      </c>
      <c r="H48" s="6">
        <v>-2.1</v>
      </c>
      <c r="I48" s="6">
        <v>-2.1</v>
      </c>
      <c r="J48" s="6">
        <v>-1.3</v>
      </c>
      <c r="K48" s="6">
        <v>-3.5</v>
      </c>
      <c r="L48" s="6">
        <v>2.8</v>
      </c>
      <c r="M48" s="6">
        <v>-2.6</v>
      </c>
      <c r="N48" s="45">
        <v>1.6</v>
      </c>
      <c r="O48" s="22">
        <v>-1.5</v>
      </c>
      <c r="P48" s="6">
        <v>-4.8</v>
      </c>
      <c r="Q48" s="6">
        <v>-1.8</v>
      </c>
      <c r="R48" s="6">
        <v>-5.3</v>
      </c>
      <c r="S48" s="6">
        <v>-1.8</v>
      </c>
      <c r="T48" s="22">
        <v>18.399999999999999</v>
      </c>
      <c r="U48" s="22">
        <v>2.2000000000000002</v>
      </c>
      <c r="V48" s="22">
        <v>8.1</v>
      </c>
      <c r="W48" s="22">
        <v>-1</v>
      </c>
      <c r="X48" s="6">
        <v>-10.7</v>
      </c>
      <c r="Y48" s="22">
        <v>-4.5999999999999996</v>
      </c>
    </row>
    <row r="49" spans="1:25" s="21" customFormat="1" x14ac:dyDescent="0.25">
      <c r="A49" s="18" t="s">
        <v>31</v>
      </c>
      <c r="B49" s="19" t="s">
        <v>35</v>
      </c>
      <c r="C49" s="19">
        <v>-0.5</v>
      </c>
      <c r="D49" s="14">
        <v>-45</v>
      </c>
      <c r="E49" s="19">
        <v>-20.399999999999999</v>
      </c>
      <c r="F49" s="20">
        <v>15.841269841269842</v>
      </c>
      <c r="G49" s="19">
        <v>28.6</v>
      </c>
      <c r="H49" s="19">
        <v>-67.7</v>
      </c>
      <c r="I49" s="19">
        <v>-75.400000000000006</v>
      </c>
      <c r="J49" s="54">
        <f>+J51/J48</f>
        <v>-108.46153846153845</v>
      </c>
      <c r="K49" s="54">
        <f>+K51/K48</f>
        <v>-53</v>
      </c>
      <c r="L49" s="54">
        <f>+L51/L48</f>
        <v>50.892857142857146</v>
      </c>
      <c r="M49" s="54">
        <f>+M51/M48</f>
        <v>-58.076923076923073</v>
      </c>
      <c r="N49" s="54">
        <f>+N51/N48</f>
        <v>95</v>
      </c>
      <c r="O49" s="30">
        <v>-112.3</v>
      </c>
      <c r="P49" s="20">
        <v>-38.1</v>
      </c>
      <c r="Q49" s="20">
        <v>-100.6</v>
      </c>
      <c r="R49" s="20">
        <v>-33.301886792452834</v>
      </c>
      <c r="S49" s="19">
        <v>-99.7</v>
      </c>
      <c r="T49" s="30">
        <v>9.1</v>
      </c>
      <c r="U49" s="30">
        <v>95</v>
      </c>
      <c r="V49" s="30">
        <f>V51/V48</f>
        <v>19.876543209876544</v>
      </c>
      <c r="W49" s="19">
        <v>-179.8</v>
      </c>
      <c r="X49" s="19">
        <v>-16.8</v>
      </c>
      <c r="Y49" s="30">
        <v>-54.3</v>
      </c>
    </row>
    <row r="50" spans="1:25" x14ac:dyDescent="0.25">
      <c r="A50" s="8" t="s">
        <v>32</v>
      </c>
      <c r="B50" s="6" t="s">
        <v>35</v>
      </c>
      <c r="C50" s="6">
        <v>109.8</v>
      </c>
      <c r="D50" s="6">
        <v>109.8</v>
      </c>
      <c r="E50" s="6">
        <v>115.5</v>
      </c>
      <c r="F50" s="14">
        <v>117.21611721611723</v>
      </c>
      <c r="G50" s="6">
        <v>115.5</v>
      </c>
      <c r="H50" s="6">
        <v>115.5</v>
      </c>
      <c r="I50" s="6">
        <v>0.4</v>
      </c>
      <c r="J50" s="6">
        <v>122.4</v>
      </c>
      <c r="K50" s="14">
        <v>123</v>
      </c>
      <c r="L50" s="14">
        <v>123</v>
      </c>
      <c r="M50" s="6">
        <v>119.8</v>
      </c>
      <c r="N50" s="45">
        <v>121.5</v>
      </c>
      <c r="O50" s="22">
        <v>119.7</v>
      </c>
      <c r="P50" s="20">
        <v>121</v>
      </c>
      <c r="Q50" s="6">
        <v>125.9</v>
      </c>
      <c r="R50" s="6">
        <v>133.19999999999999</v>
      </c>
      <c r="S50" s="6">
        <v>138.19999999999999</v>
      </c>
      <c r="T50" s="22">
        <v>141.80000000000001</v>
      </c>
      <c r="U50" s="22">
        <v>123</v>
      </c>
      <c r="V50" s="22">
        <v>121</v>
      </c>
      <c r="W50" s="6">
        <v>112.8</v>
      </c>
      <c r="X50" s="6">
        <v>-12.1</v>
      </c>
      <c r="Y50" s="22">
        <v>125.2</v>
      </c>
    </row>
    <row r="51" spans="1:25" x14ac:dyDescent="0.25">
      <c r="A51" s="6" t="s">
        <v>36</v>
      </c>
      <c r="B51" s="6" t="s">
        <v>35</v>
      </c>
      <c r="C51" s="14">
        <v>83</v>
      </c>
      <c r="D51" s="14">
        <v>81</v>
      </c>
      <c r="E51" s="6">
        <v>91.2</v>
      </c>
      <c r="F51" s="6">
        <v>99.8</v>
      </c>
      <c r="G51" s="6">
        <v>127.5</v>
      </c>
      <c r="H51" s="6">
        <v>140</v>
      </c>
      <c r="I51" s="14">
        <v>156</v>
      </c>
      <c r="J51" s="14">
        <v>141</v>
      </c>
      <c r="K51" s="6">
        <v>185.5</v>
      </c>
      <c r="L51" s="6">
        <v>142.5</v>
      </c>
      <c r="M51" s="50">
        <v>151</v>
      </c>
      <c r="N51" s="50">
        <v>152</v>
      </c>
      <c r="O51" s="22">
        <v>169.5</v>
      </c>
      <c r="P51" s="20">
        <v>183</v>
      </c>
      <c r="Q51" s="20">
        <v>180</v>
      </c>
      <c r="R51" s="6">
        <v>176.5</v>
      </c>
      <c r="S51" s="6">
        <v>178.5</v>
      </c>
      <c r="T51" s="22">
        <v>167</v>
      </c>
      <c r="U51" s="22">
        <v>209</v>
      </c>
      <c r="V51" s="22">
        <v>161</v>
      </c>
      <c r="W51" s="22">
        <v>181</v>
      </c>
      <c r="X51" s="6">
        <v>113.8</v>
      </c>
      <c r="Y51" s="22">
        <v>250</v>
      </c>
    </row>
    <row r="52" spans="1:25" x14ac:dyDescent="0.25">
      <c r="A52" s="13" t="s">
        <v>33</v>
      </c>
      <c r="B52" s="13"/>
      <c r="C52" s="13">
        <v>0.8</v>
      </c>
      <c r="D52" s="13">
        <v>0.7</v>
      </c>
      <c r="E52" s="13">
        <v>0.8</v>
      </c>
      <c r="F52" s="17">
        <v>0.85141874999999989</v>
      </c>
      <c r="G52" s="13">
        <v>1.1000000000000001</v>
      </c>
      <c r="H52" s="13">
        <v>1.2</v>
      </c>
      <c r="I52" s="13">
        <v>1.3</v>
      </c>
      <c r="J52" s="17">
        <f>J51/J50</f>
        <v>1.1519607843137254</v>
      </c>
      <c r="K52" s="17">
        <f>K51/K50</f>
        <v>1.5081300813008129</v>
      </c>
      <c r="L52" s="17">
        <f>L51/L50</f>
        <v>1.1585365853658536</v>
      </c>
      <c r="M52" s="13">
        <v>1.3</v>
      </c>
      <c r="N52" s="51">
        <v>1.3</v>
      </c>
      <c r="O52" s="31">
        <v>1.4</v>
      </c>
      <c r="P52" s="13">
        <v>1.5</v>
      </c>
      <c r="Q52" s="13">
        <v>1.4</v>
      </c>
      <c r="R52" s="13">
        <v>1.3</v>
      </c>
      <c r="S52" s="13">
        <v>1.3</v>
      </c>
      <c r="T52" s="31">
        <v>1.2</v>
      </c>
      <c r="U52" s="31">
        <v>1.7</v>
      </c>
      <c r="V52" s="31">
        <v>1.3</v>
      </c>
      <c r="W52" s="13">
        <v>1.6</v>
      </c>
      <c r="X52" s="13">
        <v>1.6</v>
      </c>
      <c r="Y52" s="31">
        <v>2</v>
      </c>
    </row>
    <row r="53" spans="1:25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52"/>
      <c r="O53" s="32"/>
      <c r="P53" s="12"/>
      <c r="Q53" s="12"/>
      <c r="R53" s="12"/>
      <c r="S53" s="12"/>
      <c r="T53" s="12"/>
      <c r="U53" s="12"/>
      <c r="V53" s="12"/>
      <c r="W53" s="12"/>
      <c r="X53" s="12"/>
      <c r="Y53" s="32"/>
    </row>
    <row r="54" spans="1:25" x14ac:dyDescent="0.25">
      <c r="A54" s="12" t="s">
        <v>43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32"/>
    </row>
    <row r="55" spans="1:25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5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32"/>
    </row>
    <row r="56" spans="1:25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5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5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</sheetData>
  <mergeCells count="25">
    <mergeCell ref="A1:A2"/>
    <mergeCell ref="B1:B2"/>
    <mergeCell ref="R1:R2"/>
    <mergeCell ref="Q1:Q2"/>
    <mergeCell ref="O1:O2"/>
    <mergeCell ref="N1:N2"/>
    <mergeCell ref="M1:M2"/>
    <mergeCell ref="L1:L2"/>
    <mergeCell ref="K1:K2"/>
    <mergeCell ref="J1:J2"/>
    <mergeCell ref="I1:I2"/>
    <mergeCell ref="F1:F2"/>
    <mergeCell ref="G1:G2"/>
    <mergeCell ref="C1:C2"/>
    <mergeCell ref="D1:D2"/>
    <mergeCell ref="H1:H2"/>
    <mergeCell ref="Y1:Y2"/>
    <mergeCell ref="X1:X2"/>
    <mergeCell ref="W1:W2"/>
    <mergeCell ref="V1:V2"/>
    <mergeCell ref="T1:T2"/>
    <mergeCell ref="U1:U2"/>
    <mergeCell ref="E1:E2"/>
    <mergeCell ref="P1:P2"/>
    <mergeCell ref="S1:S2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Søndergaard</dc:creator>
  <cp:lastModifiedBy>Anette Marie Stoklund</cp:lastModifiedBy>
  <cp:lastPrinted>2018-11-15T12:22:36Z</cp:lastPrinted>
  <dcterms:created xsi:type="dcterms:W3CDTF">2018-11-12T09:41:36Z</dcterms:created>
  <dcterms:modified xsi:type="dcterms:W3CDTF">2024-09-19T07:52:57Z</dcterms:modified>
</cp:coreProperties>
</file>