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Finance\Eksterne regnskaber - Årsrapport\Til roblon.com\"/>
    </mc:Choice>
  </mc:AlternateContent>
  <xr:revisionPtr revIDLastSave="0" documentId="13_ncr:1_{5301894B-7D24-4388-A889-028A753BA543}" xr6:coauthVersionLast="47" xr6:coauthVersionMax="47" xr10:uidLastSave="{00000000-0000-0000-0000-000000000000}"/>
  <bookViews>
    <workbookView xWindow="-28920" yWindow="-120" windowWidth="29040" windowHeight="15720" xr2:uid="{5D6B8F35-F93C-47DA-8382-3ACBADAB3F5E}"/>
  </bookViews>
  <sheets>
    <sheet name="New Quartely" sheetId="3" r:id="rId1"/>
  </sheets>
  <definedNames>
    <definedName name="_xlnm.Print_Area" localSheetId="0">'New Quartely'!$A$1:$K$62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3" l="1"/>
  <c r="D57" i="3" s="1"/>
  <c r="D54" i="3"/>
  <c r="D53" i="3"/>
  <c r="D49" i="3" l="1"/>
  <c r="D42" i="3"/>
  <c r="D41" i="3"/>
  <c r="I15" i="3" l="1"/>
  <c r="I54" i="3"/>
  <c r="H54" i="3"/>
  <c r="K54" i="3"/>
  <c r="J54" i="3"/>
  <c r="I53" i="3"/>
  <c r="H53" i="3"/>
  <c r="K53" i="3"/>
  <c r="J53" i="3"/>
  <c r="K57" i="3"/>
  <c r="I57" i="3"/>
  <c r="H57" i="3"/>
  <c r="J57" i="3"/>
  <c r="H49" i="3" l="1"/>
  <c r="J49" i="3"/>
  <c r="K39" i="3"/>
  <c r="I6" i="3" l="1"/>
  <c r="I19" i="3" l="1"/>
  <c r="I13" i="3"/>
  <c r="I10" i="3"/>
  <c r="I11" i="3"/>
  <c r="I49" i="3" s="1"/>
  <c r="I12" i="3"/>
</calcChain>
</file>

<file path=xl/sharedStrings.xml><?xml version="1.0" encoding="utf-8"?>
<sst xmlns="http://schemas.openxmlformats.org/spreadsheetml/2006/main" count="105" uniqueCount="66">
  <si>
    <t>Working capital</t>
  </si>
  <si>
    <t>Cash flow from operating activities</t>
  </si>
  <si>
    <t>Cash flow from financing activities</t>
  </si>
  <si>
    <t>Revenue</t>
  </si>
  <si>
    <t>Gross profit</t>
  </si>
  <si>
    <t>Equity</t>
  </si>
  <si>
    <t>Ratios</t>
  </si>
  <si>
    <t>Book-to-bill ratio</t>
  </si>
  <si>
    <t>Unit</t>
  </si>
  <si>
    <t>DKKm</t>
  </si>
  <si>
    <t>%</t>
  </si>
  <si>
    <t>Revenue growth</t>
  </si>
  <si>
    <t>Gross margin</t>
  </si>
  <si>
    <t>EBIT margin</t>
  </si>
  <si>
    <t>Equity ratio</t>
  </si>
  <si>
    <t>Employees</t>
  </si>
  <si>
    <t>Gross profit per full-time employee</t>
  </si>
  <si>
    <t>Per share ratios</t>
  </si>
  <si>
    <t>No.</t>
  </si>
  <si>
    <t>DKK</t>
  </si>
  <si>
    <t>Invested capital</t>
  </si>
  <si>
    <t>Orders</t>
  </si>
  <si>
    <t>Order intake</t>
  </si>
  <si>
    <t>Orderbook</t>
  </si>
  <si>
    <t>Q1 2023/24</t>
  </si>
  <si>
    <t>Q2 2023/24</t>
  </si>
  <si>
    <t>Q3 2023/24</t>
  </si>
  <si>
    <t>Financial highlights and ratios - Roblon Group</t>
  </si>
  <si>
    <t>Income statement</t>
  </si>
  <si>
    <t>Net financial income</t>
  </si>
  <si>
    <t>Profit/loss for the year from continuing operations before tax</t>
  </si>
  <si>
    <t>Profit/loss for the year from continuing operations</t>
  </si>
  <si>
    <t>Profit/loss for the year from discontinuing operations</t>
  </si>
  <si>
    <t>Total profit/loss for the year</t>
  </si>
  <si>
    <t>Balance sheet</t>
  </si>
  <si>
    <t>Cash and cash equivalents</t>
  </si>
  <si>
    <t>Assets</t>
  </si>
  <si>
    <t>Share capital</t>
  </si>
  <si>
    <t>Cash flows</t>
  </si>
  <si>
    <t>Cash flow from investing activities</t>
  </si>
  <si>
    <t>Of which investment in property, plant and equipment</t>
  </si>
  <si>
    <t>Depreciation, amortisation and impairment, total</t>
  </si>
  <si>
    <t>Price/earnings ratio (PE)</t>
  </si>
  <si>
    <t>Cash flow per DKK 20 share from operations</t>
  </si>
  <si>
    <t>Quoted year-end market price</t>
  </si>
  <si>
    <t>Price/book value</t>
  </si>
  <si>
    <t>The staded per share ratios relate to B shares.</t>
  </si>
  <si>
    <t>Q4 2023/24</t>
  </si>
  <si>
    <t>Cash flow for the period</t>
  </si>
  <si>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The ratio is calculated on a full-year basis</t>
    </r>
  </si>
  <si>
    <r>
      <rPr>
        <vertAlign val="superscript"/>
        <sz val="10"/>
        <color theme="1"/>
        <rFont val="Arial"/>
        <family val="2"/>
      </rPr>
      <t xml:space="preserve">1 </t>
    </r>
    <r>
      <rPr>
        <sz val="10"/>
        <color theme="1"/>
        <rFont val="Arial"/>
        <family val="2"/>
      </rPr>
      <t>The interim report has not been audited or reviewed by the Company's auditors</t>
    </r>
  </si>
  <si>
    <r>
      <t>ROIC/return on average invested capital</t>
    </r>
    <r>
      <rPr>
        <vertAlign val="superscript"/>
        <sz val="10"/>
        <color theme="1"/>
        <rFont val="Arial"/>
        <family val="2"/>
      </rPr>
      <t>2</t>
    </r>
  </si>
  <si>
    <r>
      <t>Return on equity</t>
    </r>
    <r>
      <rPr>
        <vertAlign val="superscript"/>
        <sz val="10"/>
        <color theme="1"/>
        <rFont val="Arial"/>
        <family val="2"/>
      </rPr>
      <t>2</t>
    </r>
  </si>
  <si>
    <r>
      <t>Earnings per DKK 20 share (EPS)</t>
    </r>
    <r>
      <rPr>
        <vertAlign val="superscript"/>
        <sz val="10"/>
        <color theme="1"/>
        <rFont val="Arial"/>
        <family val="2"/>
      </rPr>
      <t>2</t>
    </r>
  </si>
  <si>
    <r>
      <t>Book value of shares</t>
    </r>
    <r>
      <rPr>
        <vertAlign val="superscript"/>
        <sz val="10"/>
        <color theme="1"/>
        <rFont val="Arial"/>
        <family val="2"/>
      </rPr>
      <t>2</t>
    </r>
  </si>
  <si>
    <t xml:space="preserve">Operating profit before depreciation, amortisation and impairment (EBITDA) </t>
  </si>
  <si>
    <t>Q1 2024/25</t>
  </si>
  <si>
    <t>Q2 2024/25</t>
  </si>
  <si>
    <t>Q3 2024/25</t>
  </si>
  <si>
    <t>Special items</t>
  </si>
  <si>
    <t>Operating profit/loss (EBIT) and before special items</t>
  </si>
  <si>
    <t>Operating profit/loss (EBIT) and after special items</t>
  </si>
  <si>
    <t>Q4 2024/25</t>
  </si>
  <si>
    <t>-</t>
  </si>
  <si>
    <t>Average no of full-time employees</t>
  </si>
  <si>
    <t>The ratios are defined in note 33 to the 2024/25 annual report, Financial ratio definitions and formulas.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</si>
</sst>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 * #,##0.00_ ;_ * \-#,##0.00_ ;_ * &quot;-&quot;??_ ;_ @_ "/>
    <numFmt numFmtId="165" formatCode="#,##0.0"/>
    <numFmt numFmtId="166" formatCode="0.0"/>
    <numFmt numFmtId="167" formatCode="_-* #,##0.0\ _k_r_._-;\-* #,##0.0\ _k_r_._-;_-* &quot;-&quot;?\ _k_r_._-;_-@_-"/>
    <numFmt numFmtId="168" formatCode="_-* #,##0.0_-;\-* #,##0.0_-;_-* &quot;-&quot;??_-;_-@_-"/>
    <numFmt numFmtId="169" formatCode="_ * #,##0.0_ ;_ * \-#,##0.0_ ;_ * &quot;-&quot;??_ ;_ @_ "/>
  </numFmts>
  <fonts count="10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28"/>
      <color theme="1" tint="0.249977111117893"/>
      <name val="Arial"/>
      <family val="2"/>
    </font>
    <font>
      <sz val="12"/>
      <color theme="1"/>
      <name val="Arial"/>
      <family val="2"/>
    </font>
    <font>
      <vertAlign val="superscript"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36">
    <xf numFmtId="0" fontId="0" fillId="0" borderId="0" xfId="0"/>
    <xf numFmtId="49" fontId="7" fillId="2" borderId="0" xfId="2" applyNumberFormat="1" applyFont="1" applyFill="1"/>
    <xf numFmtId="0" fontId="8" fillId="2" borderId="0" xfId="2" applyFont="1" applyFill="1"/>
    <xf numFmtId="0" fontId="8" fillId="0" borderId="0" xfId="2" applyFont="1"/>
    <xf numFmtId="0" fontId="4" fillId="0" borderId="0" xfId="2" applyFont="1"/>
    <xf numFmtId="0" fontId="3" fillId="0" borderId="0" xfId="2" applyFont="1"/>
    <xf numFmtId="168" fontId="4" fillId="0" borderId="0" xfId="3" applyNumberFormat="1" applyFont="1"/>
    <xf numFmtId="168" fontId="3" fillId="0" borderId="0" xfId="3" applyNumberFormat="1" applyFont="1"/>
    <xf numFmtId="165" fontId="4" fillId="0" borderId="0" xfId="2" applyNumberFormat="1" applyFont="1"/>
    <xf numFmtId="167" fontId="4" fillId="0" borderId="0" xfId="2" applyNumberFormat="1" applyFont="1"/>
    <xf numFmtId="0" fontId="6" fillId="2" borderId="0" xfId="2" applyFont="1" applyFill="1" applyAlignment="1">
      <alignment horizontal="left" wrapText="1"/>
    </xf>
    <xf numFmtId="49" fontId="7" fillId="2" borderId="1" xfId="2" applyNumberFormat="1" applyFont="1" applyFill="1" applyBorder="1"/>
    <xf numFmtId="0" fontId="8" fillId="2" borderId="1" xfId="2" applyFont="1" applyFill="1" applyBorder="1"/>
    <xf numFmtId="0" fontId="6" fillId="2" borderId="2" xfId="2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6" fillId="2" borderId="0" xfId="2" applyFont="1" applyFill="1"/>
    <xf numFmtId="0" fontId="4" fillId="2" borderId="0" xfId="2" applyFont="1" applyFill="1"/>
    <xf numFmtId="0" fontId="4" fillId="2" borderId="0" xfId="2" applyFont="1" applyFill="1" applyAlignment="1">
      <alignment wrapText="1"/>
    </xf>
    <xf numFmtId="0" fontId="3" fillId="2" borderId="0" xfId="2" applyFont="1" applyFill="1"/>
    <xf numFmtId="168" fontId="4" fillId="2" borderId="0" xfId="3" applyNumberFormat="1" applyFont="1" applyFill="1"/>
    <xf numFmtId="168" fontId="3" fillId="2" borderId="0" xfId="3" applyNumberFormat="1" applyFont="1" applyFill="1"/>
    <xf numFmtId="0" fontId="8" fillId="2" borderId="0" xfId="2" applyFont="1" applyFill="1" applyAlignment="1">
      <alignment horizontal="center"/>
    </xf>
    <xf numFmtId="0" fontId="8" fillId="2" borderId="1" xfId="2" applyFont="1" applyFill="1" applyBorder="1" applyAlignment="1">
      <alignment horizontal="center"/>
    </xf>
    <xf numFmtId="0" fontId="6" fillId="2" borderId="2" xfId="2" applyFont="1" applyFill="1" applyBorder="1" applyAlignment="1">
      <alignment horizontal="center" wrapText="1"/>
    </xf>
    <xf numFmtId="0" fontId="6" fillId="2" borderId="0" xfId="2" applyFont="1" applyFill="1" applyAlignment="1">
      <alignment horizontal="center"/>
    </xf>
    <xf numFmtId="0" fontId="8" fillId="0" borderId="0" xfId="2" applyFont="1" applyAlignment="1">
      <alignment horizontal="center"/>
    </xf>
    <xf numFmtId="166" fontId="4" fillId="2" borderId="0" xfId="2" applyNumberFormat="1" applyFont="1" applyFill="1" applyAlignment="1">
      <alignment horizontal="right"/>
    </xf>
    <xf numFmtId="166" fontId="6" fillId="2" borderId="0" xfId="2" applyNumberFormat="1" applyFont="1" applyFill="1" applyAlignment="1">
      <alignment horizontal="right"/>
    </xf>
    <xf numFmtId="166" fontId="8" fillId="2" borderId="0" xfId="2" applyNumberFormat="1" applyFont="1" applyFill="1" applyAlignment="1">
      <alignment horizontal="right"/>
    </xf>
    <xf numFmtId="166" fontId="4" fillId="2" borderId="0" xfId="3" applyNumberFormat="1" applyFont="1" applyFill="1" applyAlignment="1">
      <alignment horizontal="right"/>
    </xf>
    <xf numFmtId="166" fontId="4" fillId="2" borderId="0" xfId="1" applyNumberFormat="1" applyFont="1" applyFill="1" applyAlignment="1">
      <alignment horizontal="right"/>
    </xf>
    <xf numFmtId="166" fontId="3" fillId="2" borderId="0" xfId="3" applyNumberFormat="1" applyFont="1" applyFill="1" applyAlignment="1">
      <alignment horizontal="right"/>
    </xf>
    <xf numFmtId="0" fontId="8" fillId="0" borderId="0" xfId="2" applyFont="1" applyAlignment="1">
      <alignment horizontal="right"/>
    </xf>
    <xf numFmtId="166" fontId="8" fillId="0" borderId="0" xfId="2" applyNumberFormat="1" applyFont="1"/>
    <xf numFmtId="166" fontId="4" fillId="2" borderId="0" xfId="2" applyNumberFormat="1" applyFont="1" applyFill="1"/>
    <xf numFmtId="169" fontId="4" fillId="2" borderId="0" xfId="1" applyNumberFormat="1" applyFont="1" applyFill="1"/>
  </cellXfs>
  <cellStyles count="5">
    <cellStyle name="Comma" xfId="1" builtinId="3"/>
    <cellStyle name="Comma 2" xfId="3" xr:uid="{DDEE6274-8FAC-42BD-B9B7-220F2CE60145}"/>
    <cellStyle name="Normal" xfId="0" builtinId="0"/>
    <cellStyle name="Normal 2" xfId="2" xr:uid="{9B3908B9-F536-4B5D-BBFA-32C6FF445ADA}"/>
    <cellStyle name="Percent 2" xfId="4" xr:uid="{C0FE04B7-A318-46D2-AC4D-15E438E14A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69320-297B-4F56-A385-24970AF99BF4}">
  <dimension ref="A1:Q64"/>
  <sheetViews>
    <sheetView tabSelected="1" zoomScale="85" zoomScaleNormal="85" workbookViewId="0">
      <pane xSplit="2" topLeftCell="C1" activePane="topRight" state="frozen"/>
      <selection activeCell="G33" sqref="G33"/>
      <selection pane="topRight" activeCell="O8" sqref="O8"/>
    </sheetView>
  </sheetViews>
  <sheetFormatPr defaultColWidth="12.5703125" defaultRowHeight="15" x14ac:dyDescent="0.2"/>
  <cols>
    <col min="1" max="1" width="1.5703125" style="3" customWidth="1"/>
    <col min="2" max="2" width="67.7109375" style="3" customWidth="1"/>
    <col min="3" max="3" width="12.5703125" style="3"/>
    <col min="4" max="4" width="9.140625" style="3" customWidth="1"/>
    <col min="5" max="7" width="7.7109375" style="25" customWidth="1"/>
    <col min="8" max="11" width="8.85546875" style="3" customWidth="1"/>
    <col min="12" max="12" width="12.5703125" style="3"/>
    <col min="13" max="13" width="12.5703125" style="32"/>
    <col min="14" max="16384" width="12.5703125" style="3"/>
  </cols>
  <sheetData>
    <row r="1" spans="1:17" ht="35.25" customHeight="1" x14ac:dyDescent="0.5">
      <c r="A1" s="10"/>
      <c r="B1" s="1" t="s">
        <v>27</v>
      </c>
      <c r="C1" s="2"/>
      <c r="D1" s="2"/>
      <c r="E1" s="21"/>
      <c r="F1" s="21"/>
      <c r="G1" s="21"/>
      <c r="H1" s="2"/>
      <c r="I1" s="2"/>
      <c r="J1" s="2"/>
      <c r="K1" s="2"/>
    </row>
    <row r="2" spans="1:17" ht="15" customHeight="1" x14ac:dyDescent="0.5">
      <c r="A2" s="2"/>
      <c r="B2" s="11"/>
      <c r="C2" s="12"/>
      <c r="D2" s="12"/>
      <c r="E2" s="22"/>
      <c r="F2" s="22"/>
      <c r="G2" s="22"/>
      <c r="H2" s="12"/>
      <c r="I2" s="12"/>
      <c r="J2" s="12"/>
      <c r="K2" s="12"/>
    </row>
    <row r="3" spans="1:17" ht="25.5" x14ac:dyDescent="0.2">
      <c r="A3" s="2"/>
      <c r="B3" s="13"/>
      <c r="C3" s="13" t="s">
        <v>8</v>
      </c>
      <c r="D3" s="23" t="s">
        <v>62</v>
      </c>
      <c r="E3" s="23" t="s">
        <v>58</v>
      </c>
      <c r="F3" s="23" t="s">
        <v>57</v>
      </c>
      <c r="G3" s="23" t="s">
        <v>56</v>
      </c>
      <c r="H3" s="14" t="s">
        <v>47</v>
      </c>
      <c r="I3" s="14" t="s">
        <v>26</v>
      </c>
      <c r="J3" s="14" t="s">
        <v>25</v>
      </c>
      <c r="K3" s="14" t="s">
        <v>24</v>
      </c>
    </row>
    <row r="4" spans="1:17" x14ac:dyDescent="0.2">
      <c r="A4" s="2"/>
      <c r="B4" s="15"/>
      <c r="C4" s="15"/>
      <c r="D4" s="15"/>
      <c r="E4" s="24"/>
      <c r="F4" s="24"/>
      <c r="G4" s="24"/>
      <c r="H4" s="2"/>
      <c r="I4" s="2"/>
      <c r="J4" s="2"/>
      <c r="K4" s="2"/>
    </row>
    <row r="5" spans="1:17" x14ac:dyDescent="0.2">
      <c r="A5" s="2"/>
      <c r="B5" s="15" t="s">
        <v>21</v>
      </c>
      <c r="C5" s="15"/>
      <c r="D5" s="15"/>
      <c r="E5" s="24"/>
      <c r="F5" s="24"/>
      <c r="G5" s="24"/>
      <c r="H5" s="2"/>
      <c r="I5" s="2"/>
      <c r="J5" s="2"/>
      <c r="K5" s="2"/>
    </row>
    <row r="6" spans="1:17" x14ac:dyDescent="0.2">
      <c r="A6" s="2"/>
      <c r="B6" s="16" t="s">
        <v>22</v>
      </c>
      <c r="C6" s="16" t="s">
        <v>9</v>
      </c>
      <c r="D6" s="34">
        <v>34</v>
      </c>
      <c r="E6" s="26">
        <v>38.6</v>
      </c>
      <c r="F6" s="26">
        <v>58</v>
      </c>
      <c r="G6" s="26">
        <v>86.7</v>
      </c>
      <c r="H6" s="26">
        <v>47.8</v>
      </c>
      <c r="I6" s="26">
        <f>56.8+0.1</f>
        <v>56.9</v>
      </c>
      <c r="J6" s="26">
        <v>68.5</v>
      </c>
      <c r="K6" s="26">
        <v>63.7</v>
      </c>
      <c r="L6" s="8"/>
      <c r="O6" s="33"/>
      <c r="Q6" s="33"/>
    </row>
    <row r="7" spans="1:17" x14ac:dyDescent="0.2">
      <c r="A7" s="2"/>
      <c r="B7" s="16" t="s">
        <v>23</v>
      </c>
      <c r="C7" s="16" t="s">
        <v>9</v>
      </c>
      <c r="D7" s="16">
        <v>33.200000000000003</v>
      </c>
      <c r="E7" s="26">
        <v>54</v>
      </c>
      <c r="F7" s="26">
        <v>84.7</v>
      </c>
      <c r="G7" s="26">
        <v>88.5</v>
      </c>
      <c r="H7" s="26">
        <v>53.8</v>
      </c>
      <c r="I7" s="26">
        <v>73.7</v>
      </c>
      <c r="J7" s="26">
        <v>88.1</v>
      </c>
      <c r="K7" s="26">
        <v>75.900000000000006</v>
      </c>
      <c r="L7" s="9"/>
      <c r="O7" s="33"/>
    </row>
    <row r="8" spans="1:17" x14ac:dyDescent="0.2">
      <c r="A8" s="2"/>
      <c r="B8" s="15"/>
      <c r="C8" s="15"/>
      <c r="D8" s="15"/>
      <c r="E8" s="27"/>
      <c r="F8" s="27"/>
      <c r="G8" s="27"/>
      <c r="H8" s="26"/>
      <c r="I8" s="26"/>
      <c r="J8" s="26"/>
      <c r="K8" s="26"/>
      <c r="L8" s="9"/>
    </row>
    <row r="9" spans="1:17" x14ac:dyDescent="0.2">
      <c r="A9" s="2"/>
      <c r="B9" s="15" t="s">
        <v>28</v>
      </c>
      <c r="C9" s="15"/>
      <c r="D9" s="15"/>
      <c r="E9" s="27"/>
      <c r="F9" s="27"/>
      <c r="G9" s="27"/>
      <c r="H9" s="26"/>
      <c r="I9" s="26"/>
      <c r="J9" s="26"/>
      <c r="K9" s="26"/>
      <c r="L9" s="4"/>
    </row>
    <row r="10" spans="1:17" x14ac:dyDescent="0.2">
      <c r="A10" s="2"/>
      <c r="B10" s="16" t="s">
        <v>3</v>
      </c>
      <c r="C10" s="16" t="s">
        <v>9</v>
      </c>
      <c r="D10" s="16">
        <v>54.6</v>
      </c>
      <c r="E10" s="26">
        <v>69.3</v>
      </c>
      <c r="F10" s="26">
        <v>61.9</v>
      </c>
      <c r="G10" s="26">
        <v>51.1</v>
      </c>
      <c r="H10" s="26">
        <v>68.099999999999994</v>
      </c>
      <c r="I10" s="26">
        <f>66.8-0.1</f>
        <v>66.7</v>
      </c>
      <c r="J10" s="26">
        <v>56.6</v>
      </c>
      <c r="K10" s="26">
        <v>54</v>
      </c>
      <c r="L10" s="4"/>
      <c r="O10" s="33"/>
      <c r="Q10" s="33"/>
    </row>
    <row r="11" spans="1:17" x14ac:dyDescent="0.2">
      <c r="A11" s="2"/>
      <c r="B11" s="16" t="s">
        <v>4</v>
      </c>
      <c r="C11" s="16" t="s">
        <v>9</v>
      </c>
      <c r="D11" s="16">
        <v>31.7</v>
      </c>
      <c r="E11" s="26">
        <v>40.200000000000003</v>
      </c>
      <c r="F11" s="26">
        <v>43.4</v>
      </c>
      <c r="G11" s="26">
        <v>31</v>
      </c>
      <c r="H11" s="26">
        <v>44.2</v>
      </c>
      <c r="I11" s="26">
        <f>39.9+0.1</f>
        <v>40</v>
      </c>
      <c r="J11" s="26">
        <v>35.200000000000003</v>
      </c>
      <c r="K11" s="26">
        <v>29.9</v>
      </c>
      <c r="L11" s="4"/>
      <c r="O11" s="33"/>
      <c r="Q11" s="33"/>
    </row>
    <row r="12" spans="1:17" ht="30" customHeight="1" x14ac:dyDescent="0.2">
      <c r="A12" s="2"/>
      <c r="B12" s="17" t="s">
        <v>55</v>
      </c>
      <c r="C12" s="16" t="s">
        <v>9</v>
      </c>
      <c r="D12" s="16">
        <v>1.6</v>
      </c>
      <c r="E12" s="26">
        <v>17.5</v>
      </c>
      <c r="F12" s="26">
        <v>19.5</v>
      </c>
      <c r="G12" s="26">
        <v>6.7</v>
      </c>
      <c r="H12" s="26">
        <v>19.100000000000001</v>
      </c>
      <c r="I12" s="26">
        <f>10.7-0.1</f>
        <v>10.6</v>
      </c>
      <c r="J12" s="26">
        <v>11.2</v>
      </c>
      <c r="K12" s="26">
        <v>4</v>
      </c>
      <c r="L12" s="4"/>
      <c r="O12" s="33"/>
      <c r="Q12" s="33"/>
    </row>
    <row r="13" spans="1:17" x14ac:dyDescent="0.2">
      <c r="A13" s="2"/>
      <c r="B13" s="16" t="s">
        <v>60</v>
      </c>
      <c r="C13" s="16" t="s">
        <v>9</v>
      </c>
      <c r="D13" s="16">
        <v>-1.7</v>
      </c>
      <c r="E13" s="26">
        <v>14.3</v>
      </c>
      <c r="F13" s="26">
        <v>16</v>
      </c>
      <c r="G13" s="26">
        <v>3</v>
      </c>
      <c r="H13" s="26">
        <v>15.5</v>
      </c>
      <c r="I13" s="26">
        <f>6.9+0.1</f>
        <v>7</v>
      </c>
      <c r="J13" s="26">
        <v>7.1</v>
      </c>
      <c r="K13" s="26">
        <v>-0.3</v>
      </c>
      <c r="L13" s="4"/>
      <c r="O13" s="33"/>
      <c r="Q13" s="33"/>
    </row>
    <row r="14" spans="1:17" x14ac:dyDescent="0.2">
      <c r="A14" s="2"/>
      <c r="B14" s="16" t="s">
        <v>59</v>
      </c>
      <c r="C14" s="16"/>
      <c r="D14" s="26" t="s">
        <v>63</v>
      </c>
      <c r="E14" s="26" t="s">
        <v>63</v>
      </c>
      <c r="F14" s="26">
        <v>-3.9</v>
      </c>
      <c r="G14" s="26" t="s">
        <v>63</v>
      </c>
      <c r="H14" s="26" t="s">
        <v>63</v>
      </c>
      <c r="I14" s="26" t="s">
        <v>63</v>
      </c>
      <c r="J14" s="26" t="s">
        <v>63</v>
      </c>
      <c r="K14" s="26" t="s">
        <v>63</v>
      </c>
      <c r="L14" s="4"/>
      <c r="O14" s="33"/>
      <c r="Q14" s="33"/>
    </row>
    <row r="15" spans="1:17" x14ac:dyDescent="0.2">
      <c r="A15" s="2"/>
      <c r="B15" s="16" t="s">
        <v>61</v>
      </c>
      <c r="C15" s="16"/>
      <c r="D15" s="16">
        <v>-1.7</v>
      </c>
      <c r="E15" s="26">
        <v>14.3</v>
      </c>
      <c r="F15" s="26">
        <v>12.1</v>
      </c>
      <c r="G15" s="26">
        <v>3</v>
      </c>
      <c r="H15" s="26">
        <v>15.5</v>
      </c>
      <c r="I15" s="26">
        <f>6.9+0.1</f>
        <v>7</v>
      </c>
      <c r="J15" s="26">
        <v>7.1</v>
      </c>
      <c r="K15" s="26">
        <v>-0.3</v>
      </c>
      <c r="L15" s="4"/>
      <c r="O15" s="33"/>
      <c r="Q15" s="33"/>
    </row>
    <row r="16" spans="1:17" x14ac:dyDescent="0.2">
      <c r="A16" s="2"/>
      <c r="B16" s="16" t="s">
        <v>29</v>
      </c>
      <c r="C16" s="16" t="s">
        <v>9</v>
      </c>
      <c r="D16" s="16">
        <v>0.6</v>
      </c>
      <c r="E16" s="26">
        <v>-0.1</v>
      </c>
      <c r="F16" s="26">
        <v>-2.2000000000000002</v>
      </c>
      <c r="G16" s="26">
        <v>1.5</v>
      </c>
      <c r="H16" s="26">
        <v>-1.2</v>
      </c>
      <c r="I16" s="26">
        <v>-0.1</v>
      </c>
      <c r="J16" s="26">
        <v>0.4</v>
      </c>
      <c r="K16" s="26">
        <v>-1.1000000000000001</v>
      </c>
      <c r="L16" s="4"/>
      <c r="O16" s="33"/>
      <c r="Q16" s="33"/>
    </row>
    <row r="17" spans="1:17" x14ac:dyDescent="0.2">
      <c r="A17" s="2"/>
      <c r="B17" s="16" t="s">
        <v>30</v>
      </c>
      <c r="C17" s="16" t="s">
        <v>9</v>
      </c>
      <c r="D17" s="16">
        <v>-1.1000000000000001</v>
      </c>
      <c r="E17" s="26">
        <v>14.2</v>
      </c>
      <c r="F17" s="26">
        <v>9.8000000000000007</v>
      </c>
      <c r="G17" s="26">
        <v>4.5999999999999996</v>
      </c>
      <c r="H17" s="26">
        <v>14.3</v>
      </c>
      <c r="I17" s="26">
        <v>6.8</v>
      </c>
      <c r="J17" s="26">
        <v>7.5</v>
      </c>
      <c r="K17" s="26">
        <v>-1.4</v>
      </c>
      <c r="L17" s="4"/>
      <c r="O17" s="33"/>
      <c r="Q17" s="33"/>
    </row>
    <row r="18" spans="1:17" x14ac:dyDescent="0.2">
      <c r="A18" s="2"/>
      <c r="B18" s="16" t="s">
        <v>31</v>
      </c>
      <c r="C18" s="16" t="s">
        <v>9</v>
      </c>
      <c r="D18" s="16">
        <v>-1.1000000000000001</v>
      </c>
      <c r="E18" s="26">
        <v>10.9</v>
      </c>
      <c r="F18" s="26">
        <v>7.8</v>
      </c>
      <c r="G18" s="26">
        <v>3.5</v>
      </c>
      <c r="H18" s="26">
        <v>11.1</v>
      </c>
      <c r="I18" s="26">
        <v>5.3</v>
      </c>
      <c r="J18" s="26">
        <v>6</v>
      </c>
      <c r="K18" s="26">
        <v>-1.4</v>
      </c>
      <c r="L18" s="4"/>
      <c r="O18" s="33"/>
      <c r="Q18" s="33"/>
    </row>
    <row r="19" spans="1:17" x14ac:dyDescent="0.2">
      <c r="A19" s="2"/>
      <c r="B19" s="16" t="s">
        <v>32</v>
      </c>
      <c r="C19" s="16" t="s">
        <v>9</v>
      </c>
      <c r="D19" s="16">
        <v>2.1</v>
      </c>
      <c r="E19" s="26">
        <v>-14.5</v>
      </c>
      <c r="F19" s="26">
        <v>-35.9</v>
      </c>
      <c r="G19" s="26">
        <v>-1.3</v>
      </c>
      <c r="H19" s="26">
        <v>-9.1999999999999993</v>
      </c>
      <c r="I19" s="26">
        <f>-5.2-0.1</f>
        <v>-5.3</v>
      </c>
      <c r="J19" s="26">
        <v>-8.6999999999999993</v>
      </c>
      <c r="K19" s="26">
        <v>-7.4</v>
      </c>
      <c r="L19" s="4"/>
      <c r="O19" s="33"/>
      <c r="Q19" s="33"/>
    </row>
    <row r="20" spans="1:17" x14ac:dyDescent="0.2">
      <c r="A20" s="2"/>
      <c r="B20" s="16" t="s">
        <v>33</v>
      </c>
      <c r="C20" s="16" t="s">
        <v>9</v>
      </c>
      <c r="D20" s="34">
        <v>1</v>
      </c>
      <c r="E20" s="26">
        <v>-3.7</v>
      </c>
      <c r="F20" s="26">
        <v>-28.1</v>
      </c>
      <c r="G20" s="26">
        <v>2.2999999999999998</v>
      </c>
      <c r="H20" s="26">
        <v>1.8</v>
      </c>
      <c r="I20" s="26">
        <v>0.1</v>
      </c>
      <c r="J20" s="26">
        <v>-2.7</v>
      </c>
      <c r="K20" s="26">
        <v>-8.8000000000000007</v>
      </c>
      <c r="L20" s="4"/>
      <c r="O20" s="33"/>
      <c r="Q20" s="33"/>
    </row>
    <row r="21" spans="1:17" x14ac:dyDescent="0.2">
      <c r="A21" s="2"/>
      <c r="B21" s="15"/>
      <c r="C21" s="15"/>
      <c r="D21" s="15"/>
      <c r="E21" s="27"/>
      <c r="F21" s="27"/>
      <c r="G21" s="27"/>
      <c r="H21" s="26"/>
      <c r="I21" s="26"/>
      <c r="J21" s="26"/>
      <c r="K21" s="26"/>
      <c r="L21" s="4"/>
    </row>
    <row r="22" spans="1:17" x14ac:dyDescent="0.2">
      <c r="A22" s="2"/>
      <c r="B22" s="15" t="s">
        <v>34</v>
      </c>
      <c r="C22" s="15"/>
      <c r="D22" s="15"/>
      <c r="E22" s="27"/>
      <c r="F22" s="27"/>
      <c r="G22" s="27"/>
      <c r="H22" s="26"/>
      <c r="I22" s="26"/>
      <c r="J22" s="26"/>
      <c r="K22" s="26"/>
      <c r="L22" s="4"/>
    </row>
    <row r="23" spans="1:17" x14ac:dyDescent="0.2">
      <c r="A23" s="2"/>
      <c r="B23" s="18" t="s">
        <v>35</v>
      </c>
      <c r="C23" s="16" t="s">
        <v>9</v>
      </c>
      <c r="D23" s="16">
        <v>35.200000000000003</v>
      </c>
      <c r="E23" s="26">
        <v>13.8</v>
      </c>
      <c r="F23" s="26">
        <v>2.1</v>
      </c>
      <c r="G23" s="26">
        <v>7.8</v>
      </c>
      <c r="H23" s="26">
        <v>17.899999999999999</v>
      </c>
      <c r="I23" s="26">
        <v>3.8</v>
      </c>
      <c r="J23" s="26">
        <v>3.4</v>
      </c>
      <c r="K23" s="26">
        <v>1.2</v>
      </c>
      <c r="L23" s="4"/>
      <c r="O23" s="33"/>
    </row>
    <row r="24" spans="1:17" x14ac:dyDescent="0.2">
      <c r="A24" s="2"/>
      <c r="B24" s="16" t="s">
        <v>36</v>
      </c>
      <c r="C24" s="16" t="s">
        <v>9</v>
      </c>
      <c r="D24" s="16">
        <v>236.2</v>
      </c>
      <c r="E24" s="26">
        <v>246.6</v>
      </c>
      <c r="F24" s="26">
        <v>261.39999999999998</v>
      </c>
      <c r="G24" s="26">
        <v>282.7</v>
      </c>
      <c r="H24" s="26">
        <v>276.5</v>
      </c>
      <c r="I24" s="26">
        <v>279.3</v>
      </c>
      <c r="J24" s="26">
        <v>290</v>
      </c>
      <c r="K24" s="26">
        <v>315.5</v>
      </c>
      <c r="L24" s="4"/>
      <c r="O24" s="33"/>
    </row>
    <row r="25" spans="1:17" x14ac:dyDescent="0.2">
      <c r="A25" s="2"/>
      <c r="B25" s="16" t="s">
        <v>0</v>
      </c>
      <c r="C25" s="16" t="s">
        <v>9</v>
      </c>
      <c r="D25" s="16">
        <v>59.4</v>
      </c>
      <c r="E25" s="26">
        <v>84</v>
      </c>
      <c r="F25" s="26">
        <v>88.2</v>
      </c>
      <c r="G25" s="26">
        <v>82</v>
      </c>
      <c r="H25" s="26">
        <v>76.5</v>
      </c>
      <c r="I25" s="26">
        <v>79</v>
      </c>
      <c r="J25" s="26">
        <v>69.8</v>
      </c>
      <c r="K25" s="26">
        <v>104.4</v>
      </c>
      <c r="L25" s="4"/>
      <c r="O25" s="33"/>
    </row>
    <row r="26" spans="1:17" x14ac:dyDescent="0.2">
      <c r="A26" s="2"/>
      <c r="B26" s="16" t="s">
        <v>37</v>
      </c>
      <c r="C26" s="16" t="s">
        <v>9</v>
      </c>
      <c r="D26" s="16">
        <v>35.799999999999997</v>
      </c>
      <c r="E26" s="26">
        <v>35.799999999999997</v>
      </c>
      <c r="F26" s="26">
        <v>35.799999999999997</v>
      </c>
      <c r="G26" s="26">
        <v>35.799999999999997</v>
      </c>
      <c r="H26" s="26">
        <v>35.799999999999997</v>
      </c>
      <c r="I26" s="26">
        <v>35.799999999999997</v>
      </c>
      <c r="J26" s="26">
        <v>35.799999999999997</v>
      </c>
      <c r="K26" s="26">
        <v>35.799999999999997</v>
      </c>
      <c r="L26" s="4"/>
      <c r="O26" s="33"/>
    </row>
    <row r="27" spans="1:17" x14ac:dyDescent="0.2">
      <c r="A27" s="2"/>
      <c r="B27" s="16" t="s">
        <v>20</v>
      </c>
      <c r="C27" s="16" t="s">
        <v>9</v>
      </c>
      <c r="D27" s="16">
        <v>148.6</v>
      </c>
      <c r="E27" s="26">
        <v>170.7</v>
      </c>
      <c r="F27" s="26">
        <v>174</v>
      </c>
      <c r="G27" s="26">
        <v>198</v>
      </c>
      <c r="H27" s="26">
        <v>189.7</v>
      </c>
      <c r="I27" s="26">
        <v>192.3</v>
      </c>
      <c r="J27" s="26">
        <v>197.9</v>
      </c>
      <c r="K27" s="26">
        <v>201</v>
      </c>
      <c r="L27" s="4"/>
      <c r="O27" s="33"/>
    </row>
    <row r="28" spans="1:17" x14ac:dyDescent="0.2">
      <c r="A28" s="2"/>
      <c r="B28" s="16" t="s">
        <v>5</v>
      </c>
      <c r="C28" s="16" t="s">
        <v>9</v>
      </c>
      <c r="D28" s="16">
        <v>177.8</v>
      </c>
      <c r="E28" s="26">
        <v>176.6</v>
      </c>
      <c r="F28" s="26">
        <v>171.1</v>
      </c>
      <c r="G28" s="26">
        <v>200.9</v>
      </c>
      <c r="H28" s="26">
        <v>197.3</v>
      </c>
      <c r="I28" s="26">
        <v>195.2</v>
      </c>
      <c r="J28" s="26">
        <v>196.3</v>
      </c>
      <c r="K28" s="26">
        <v>199</v>
      </c>
      <c r="L28" s="4"/>
      <c r="O28" s="33"/>
    </row>
    <row r="29" spans="1:17" x14ac:dyDescent="0.2">
      <c r="A29" s="2"/>
      <c r="B29" s="15"/>
      <c r="C29" s="15"/>
      <c r="D29" s="15"/>
      <c r="E29" s="27"/>
      <c r="F29" s="27"/>
      <c r="G29" s="27"/>
      <c r="H29" s="26"/>
      <c r="I29" s="26"/>
      <c r="J29" s="26"/>
      <c r="K29" s="26"/>
      <c r="L29" s="4"/>
    </row>
    <row r="30" spans="1:17" x14ac:dyDescent="0.2">
      <c r="A30" s="2"/>
      <c r="B30" s="15" t="s">
        <v>38</v>
      </c>
      <c r="C30" s="15"/>
      <c r="D30" s="15"/>
      <c r="E30" s="27"/>
      <c r="F30" s="27"/>
      <c r="G30" s="27"/>
      <c r="H30" s="26"/>
      <c r="I30" s="26"/>
      <c r="J30" s="26"/>
      <c r="K30" s="26"/>
      <c r="L30" s="4"/>
    </row>
    <row r="31" spans="1:17" x14ac:dyDescent="0.2">
      <c r="A31" s="2"/>
      <c r="B31" s="16" t="s">
        <v>1</v>
      </c>
      <c r="C31" s="16" t="s">
        <v>9</v>
      </c>
      <c r="D31" s="16">
        <v>26.4</v>
      </c>
      <c r="E31" s="26">
        <v>14.4</v>
      </c>
      <c r="F31" s="26">
        <v>-2.5</v>
      </c>
      <c r="G31" s="26">
        <v>-6.9</v>
      </c>
      <c r="H31" s="26">
        <v>22</v>
      </c>
      <c r="I31" s="26">
        <v>-0.8</v>
      </c>
      <c r="J31" s="26">
        <v>45.2</v>
      </c>
      <c r="K31" s="26">
        <v>-10.199999999999999</v>
      </c>
      <c r="L31" s="4"/>
      <c r="O31" s="33"/>
      <c r="Q31" s="33"/>
    </row>
    <row r="32" spans="1:17" x14ac:dyDescent="0.2">
      <c r="A32" s="2"/>
      <c r="B32" s="16" t="s">
        <v>39</v>
      </c>
      <c r="C32" s="16" t="s">
        <v>9</v>
      </c>
      <c r="D32" s="16">
        <v>-5.4</v>
      </c>
      <c r="E32" s="26">
        <v>-0.8</v>
      </c>
      <c r="F32" s="26">
        <v>-3.9</v>
      </c>
      <c r="G32" s="26">
        <v>-2.4</v>
      </c>
      <c r="H32" s="26">
        <v>-0.4</v>
      </c>
      <c r="I32" s="26">
        <v>-2.6</v>
      </c>
      <c r="J32" s="26">
        <v>-3.1</v>
      </c>
      <c r="K32" s="26">
        <v>-1.3</v>
      </c>
      <c r="L32" s="4"/>
      <c r="O32" s="33"/>
      <c r="Q32" s="33"/>
    </row>
    <row r="33" spans="1:17" x14ac:dyDescent="0.2">
      <c r="A33" s="2"/>
      <c r="B33" s="16" t="s">
        <v>40</v>
      </c>
      <c r="C33" s="16" t="s">
        <v>9</v>
      </c>
      <c r="D33" s="16">
        <v>-4.4000000000000004</v>
      </c>
      <c r="E33" s="26">
        <v>-0.8</v>
      </c>
      <c r="F33" s="26">
        <v>-3.9</v>
      </c>
      <c r="G33" s="26">
        <v>-2.4</v>
      </c>
      <c r="H33" s="26">
        <v>-0.4</v>
      </c>
      <c r="I33" s="26">
        <v>-2.5</v>
      </c>
      <c r="J33" s="26">
        <v>-3</v>
      </c>
      <c r="K33" s="26">
        <v>-1.3</v>
      </c>
      <c r="L33" s="4"/>
      <c r="O33" s="33"/>
      <c r="Q33" s="33"/>
    </row>
    <row r="34" spans="1:17" x14ac:dyDescent="0.2">
      <c r="A34" s="2"/>
      <c r="B34" s="16" t="s">
        <v>2</v>
      </c>
      <c r="C34" s="16" t="s">
        <v>9</v>
      </c>
      <c r="D34" s="16">
        <v>0.4</v>
      </c>
      <c r="E34" s="26">
        <v>-3.9</v>
      </c>
      <c r="F34" s="26">
        <v>0.1</v>
      </c>
      <c r="G34" s="26">
        <v>-1.6</v>
      </c>
      <c r="H34" s="26">
        <v>-7</v>
      </c>
      <c r="I34" s="26">
        <v>4.5999999999999996</v>
      </c>
      <c r="J34" s="26">
        <v>-39</v>
      </c>
      <c r="K34" s="26">
        <v>-19.2</v>
      </c>
      <c r="L34" s="4"/>
      <c r="O34" s="33"/>
      <c r="Q34" s="33"/>
    </row>
    <row r="35" spans="1:17" x14ac:dyDescent="0.2">
      <c r="A35" s="2"/>
      <c r="B35" s="16" t="s">
        <v>41</v>
      </c>
      <c r="C35" s="16" t="s">
        <v>9</v>
      </c>
      <c r="D35" s="16">
        <v>-3.3</v>
      </c>
      <c r="E35" s="26">
        <v>-3.2</v>
      </c>
      <c r="F35" s="26">
        <v>-3.5</v>
      </c>
      <c r="G35" s="26">
        <v>-3.7</v>
      </c>
      <c r="H35" s="26">
        <v>-3.6</v>
      </c>
      <c r="I35" s="26">
        <v>-3.8</v>
      </c>
      <c r="J35" s="26">
        <v>-4</v>
      </c>
      <c r="K35" s="26">
        <v>-4.2</v>
      </c>
      <c r="L35" s="4"/>
      <c r="O35" s="33"/>
      <c r="Q35" s="33"/>
    </row>
    <row r="36" spans="1:17" x14ac:dyDescent="0.2">
      <c r="A36" s="2"/>
      <c r="B36" s="16" t="s">
        <v>48</v>
      </c>
      <c r="C36" s="16" t="s">
        <v>9</v>
      </c>
      <c r="D36" s="16">
        <v>8.9</v>
      </c>
      <c r="E36" s="26">
        <v>9.6999999999999993</v>
      </c>
      <c r="F36" s="26">
        <v>6.2</v>
      </c>
      <c r="G36" s="26">
        <v>-10.9</v>
      </c>
      <c r="H36" s="26">
        <v>14.6</v>
      </c>
      <c r="I36" s="26">
        <v>1.2</v>
      </c>
      <c r="J36" s="26">
        <v>3.1</v>
      </c>
      <c r="K36" s="26">
        <v>-30.7</v>
      </c>
      <c r="L36" s="4"/>
      <c r="O36" s="33"/>
      <c r="Q36" s="33"/>
    </row>
    <row r="37" spans="1:17" x14ac:dyDescent="0.2">
      <c r="A37" s="2"/>
      <c r="B37" s="2"/>
      <c r="C37" s="2"/>
      <c r="D37" s="2"/>
      <c r="E37" s="28"/>
      <c r="F37" s="28"/>
      <c r="G37" s="28"/>
      <c r="H37" s="26"/>
      <c r="I37" s="26"/>
      <c r="J37" s="26"/>
      <c r="K37" s="26"/>
      <c r="L37" s="4"/>
    </row>
    <row r="38" spans="1:17" x14ac:dyDescent="0.2">
      <c r="A38" s="2"/>
      <c r="B38" s="15" t="s">
        <v>6</v>
      </c>
      <c r="C38" s="15"/>
      <c r="D38" s="15"/>
      <c r="E38" s="27"/>
      <c r="F38" s="27"/>
      <c r="G38" s="27"/>
      <c r="H38" s="29"/>
      <c r="I38" s="29"/>
      <c r="J38" s="29"/>
      <c r="K38" s="29"/>
      <c r="L38" s="6"/>
    </row>
    <row r="39" spans="1:17" x14ac:dyDescent="0.2">
      <c r="A39" s="2"/>
      <c r="B39" s="16" t="s">
        <v>7</v>
      </c>
      <c r="C39" s="16" t="s">
        <v>10</v>
      </c>
      <c r="D39" s="35">
        <v>62.3</v>
      </c>
      <c r="E39" s="26">
        <v>55.7</v>
      </c>
      <c r="F39" s="26">
        <v>93.8</v>
      </c>
      <c r="G39" s="26">
        <v>169.6</v>
      </c>
      <c r="H39" s="29">
        <v>70.2</v>
      </c>
      <c r="I39" s="29">
        <v>85.3</v>
      </c>
      <c r="J39" s="29">
        <v>121</v>
      </c>
      <c r="K39" s="29">
        <f>+K6*100/K10</f>
        <v>117.96296296296296</v>
      </c>
      <c r="L39" s="6"/>
      <c r="O39" s="33"/>
    </row>
    <row r="40" spans="1:17" x14ac:dyDescent="0.2">
      <c r="A40" s="2"/>
      <c r="B40" s="16" t="s">
        <v>11</v>
      </c>
      <c r="C40" s="16" t="s">
        <v>10</v>
      </c>
      <c r="D40" s="34">
        <v>-19.8</v>
      </c>
      <c r="E40" s="26">
        <v>3.8</v>
      </c>
      <c r="F40" s="26">
        <v>9.4</v>
      </c>
      <c r="G40" s="26">
        <v>-5.4</v>
      </c>
      <c r="H40" s="29">
        <v>-13.7</v>
      </c>
      <c r="I40" s="29">
        <v>27.5</v>
      </c>
      <c r="J40" s="29">
        <v>-4.4000000000000004</v>
      </c>
      <c r="K40" s="29">
        <v>-1.2</v>
      </c>
      <c r="L40" s="6"/>
      <c r="O40" s="33"/>
    </row>
    <row r="41" spans="1:17" x14ac:dyDescent="0.2">
      <c r="A41" s="2"/>
      <c r="B41" s="16" t="s">
        <v>12</v>
      </c>
      <c r="C41" s="16" t="s">
        <v>10</v>
      </c>
      <c r="D41" s="34">
        <f>D11/D10*100</f>
        <v>58.058608058608051</v>
      </c>
      <c r="E41" s="26">
        <v>58</v>
      </c>
      <c r="F41" s="26">
        <v>70.2</v>
      </c>
      <c r="G41" s="26">
        <v>60.6</v>
      </c>
      <c r="H41" s="30">
        <v>64.900000000000006</v>
      </c>
      <c r="I41" s="30">
        <v>60</v>
      </c>
      <c r="J41" s="30">
        <v>62.2</v>
      </c>
      <c r="K41" s="29">
        <v>55.4</v>
      </c>
      <c r="L41" s="6"/>
      <c r="O41" s="33"/>
    </row>
    <row r="42" spans="1:17" x14ac:dyDescent="0.2">
      <c r="A42" s="2"/>
      <c r="B42" s="16" t="s">
        <v>13</v>
      </c>
      <c r="C42" s="16" t="s">
        <v>10</v>
      </c>
      <c r="D42" s="35">
        <f>D15/D10*100</f>
        <v>-3.1135531135531131</v>
      </c>
      <c r="E42" s="26">
        <v>20.6</v>
      </c>
      <c r="F42" s="26">
        <v>25.8</v>
      </c>
      <c r="G42" s="26">
        <v>6</v>
      </c>
      <c r="H42" s="30">
        <v>22.8</v>
      </c>
      <c r="I42" s="30">
        <v>10.5</v>
      </c>
      <c r="J42" s="30">
        <v>12.5</v>
      </c>
      <c r="K42" s="29">
        <v>-0.5</v>
      </c>
      <c r="L42" s="6"/>
      <c r="O42" s="33"/>
    </row>
    <row r="43" spans="1:17" x14ac:dyDescent="0.2">
      <c r="A43" s="2"/>
      <c r="B43" s="16" t="s">
        <v>51</v>
      </c>
      <c r="C43" s="16" t="s">
        <v>10</v>
      </c>
      <c r="D43" s="16">
        <v>-4.4000000000000004</v>
      </c>
      <c r="E43" s="26">
        <v>34.6</v>
      </c>
      <c r="F43" s="26">
        <v>35</v>
      </c>
      <c r="G43" s="26">
        <v>6.7</v>
      </c>
      <c r="H43" s="29">
        <v>34.1</v>
      </c>
      <c r="I43" s="29">
        <v>14.9</v>
      </c>
      <c r="J43" s="29">
        <v>15.3</v>
      </c>
      <c r="K43" s="29">
        <v>-0.6</v>
      </c>
      <c r="L43" s="6"/>
      <c r="O43" s="33"/>
    </row>
    <row r="44" spans="1:17" x14ac:dyDescent="0.2">
      <c r="A44" s="2"/>
      <c r="B44" s="16" t="s">
        <v>14</v>
      </c>
      <c r="C44" s="16" t="s">
        <v>10</v>
      </c>
      <c r="D44" s="35">
        <v>75.3</v>
      </c>
      <c r="E44" s="26">
        <v>71.599999999999994</v>
      </c>
      <c r="F44" s="26">
        <v>65.5</v>
      </c>
      <c r="G44" s="26">
        <v>71.099999999999994</v>
      </c>
      <c r="H44" s="29">
        <v>71.400000000000006</v>
      </c>
      <c r="I44" s="29">
        <v>69.900000000000006</v>
      </c>
      <c r="J44" s="29">
        <v>67.7</v>
      </c>
      <c r="K44" s="29">
        <v>63.1</v>
      </c>
      <c r="L44" s="6"/>
      <c r="O44" s="33"/>
    </row>
    <row r="45" spans="1:17" x14ac:dyDescent="0.2">
      <c r="A45" s="2"/>
      <c r="B45" s="16" t="s">
        <v>52</v>
      </c>
      <c r="C45" s="16" t="s">
        <v>10</v>
      </c>
      <c r="D45" s="16">
        <v>-2.2000000000000002</v>
      </c>
      <c r="E45" s="26">
        <v>20.399999999999999</v>
      </c>
      <c r="F45" s="26">
        <v>13.7</v>
      </c>
      <c r="G45" s="26">
        <v>6.2</v>
      </c>
      <c r="H45" s="29">
        <v>21.8</v>
      </c>
      <c r="I45" s="29">
        <v>10.5</v>
      </c>
      <c r="J45" s="29">
        <v>11.8</v>
      </c>
      <c r="K45" s="29">
        <v>-2.7</v>
      </c>
      <c r="L45" s="6"/>
      <c r="O45" s="33"/>
    </row>
    <row r="46" spans="1:17" x14ac:dyDescent="0.2">
      <c r="A46" s="2"/>
      <c r="B46" s="2"/>
      <c r="C46" s="2"/>
      <c r="D46" s="2"/>
      <c r="E46" s="28"/>
      <c r="F46" s="28"/>
      <c r="G46" s="28"/>
      <c r="H46" s="29"/>
      <c r="I46" s="29"/>
      <c r="J46" s="29"/>
      <c r="K46" s="29"/>
      <c r="L46" s="6"/>
    </row>
    <row r="47" spans="1:17" x14ac:dyDescent="0.2">
      <c r="A47" s="2"/>
      <c r="B47" s="15" t="s">
        <v>15</v>
      </c>
      <c r="C47" s="2"/>
      <c r="D47" s="2"/>
      <c r="E47" s="28"/>
      <c r="F47" s="28"/>
      <c r="G47" s="28"/>
      <c r="H47" s="29"/>
      <c r="I47" s="29"/>
      <c r="J47" s="29"/>
      <c r="K47" s="29"/>
      <c r="L47" s="6"/>
    </row>
    <row r="48" spans="1:17" x14ac:dyDescent="0.2">
      <c r="A48" s="2"/>
      <c r="B48" s="16" t="s">
        <v>64</v>
      </c>
      <c r="C48" s="16" t="s">
        <v>18</v>
      </c>
      <c r="D48" s="16">
        <v>177</v>
      </c>
      <c r="E48" s="26">
        <v>175</v>
      </c>
      <c r="F48" s="26">
        <v>177</v>
      </c>
      <c r="G48" s="26">
        <v>177</v>
      </c>
      <c r="H48" s="31">
        <v>180</v>
      </c>
      <c r="I48" s="31">
        <v>179</v>
      </c>
      <c r="J48" s="31">
        <v>177</v>
      </c>
      <c r="K48" s="31">
        <v>191</v>
      </c>
      <c r="L48" s="7"/>
      <c r="O48" s="33"/>
    </row>
    <row r="49" spans="1:15" x14ac:dyDescent="0.2">
      <c r="A49" s="2"/>
      <c r="B49" s="16" t="s">
        <v>16</v>
      </c>
      <c r="C49" s="16" t="s">
        <v>9</v>
      </c>
      <c r="D49" s="34">
        <f>D11/D48</f>
        <v>0.17909604519774011</v>
      </c>
      <c r="E49" s="26">
        <v>0.2</v>
      </c>
      <c r="F49" s="26">
        <v>0.2</v>
      </c>
      <c r="G49" s="26">
        <v>0.2</v>
      </c>
      <c r="H49" s="31">
        <f>+H11/H48</f>
        <v>0.24555555555555558</v>
      </c>
      <c r="I49" s="31">
        <f>+I11/I48</f>
        <v>0.22346368715083798</v>
      </c>
      <c r="J49" s="31">
        <f>+J11/J48</f>
        <v>0.19887005649717515</v>
      </c>
      <c r="K49" s="31">
        <v>0.2</v>
      </c>
      <c r="L49" s="7"/>
      <c r="O49" s="33"/>
    </row>
    <row r="50" spans="1:15" x14ac:dyDescent="0.2">
      <c r="A50" s="2"/>
      <c r="B50" s="16"/>
      <c r="C50" s="16"/>
      <c r="D50" s="16"/>
      <c r="E50" s="26"/>
      <c r="F50" s="26"/>
      <c r="G50" s="26"/>
      <c r="H50" s="31"/>
      <c r="I50" s="31"/>
      <c r="J50" s="31"/>
      <c r="K50" s="31"/>
      <c r="L50" s="7"/>
    </row>
    <row r="51" spans="1:15" x14ac:dyDescent="0.2">
      <c r="A51" s="2"/>
      <c r="B51" s="15" t="s">
        <v>17</v>
      </c>
      <c r="C51" s="15"/>
      <c r="D51" s="15"/>
      <c r="E51" s="27"/>
      <c r="F51" s="27"/>
      <c r="G51" s="27"/>
      <c r="H51" s="31"/>
      <c r="I51" s="31"/>
      <c r="J51" s="31"/>
      <c r="K51" s="31"/>
      <c r="L51" s="7"/>
    </row>
    <row r="52" spans="1:15" x14ac:dyDescent="0.2">
      <c r="A52" s="2"/>
      <c r="B52" s="16" t="s">
        <v>53</v>
      </c>
      <c r="C52" s="16" t="s">
        <v>19</v>
      </c>
      <c r="D52" s="16">
        <v>-0.7</v>
      </c>
      <c r="E52" s="26">
        <v>6.1</v>
      </c>
      <c r="F52" s="26">
        <v>4.4000000000000004</v>
      </c>
      <c r="G52" s="26">
        <v>2</v>
      </c>
      <c r="H52" s="31">
        <v>6.2</v>
      </c>
      <c r="I52" s="31">
        <v>3</v>
      </c>
      <c r="J52" s="31">
        <v>3.4</v>
      </c>
      <c r="K52" s="29">
        <v>-0.8</v>
      </c>
      <c r="L52" s="7"/>
      <c r="O52" s="33"/>
    </row>
    <row r="53" spans="1:15" x14ac:dyDescent="0.2">
      <c r="A53" s="2"/>
      <c r="B53" s="16" t="s">
        <v>42</v>
      </c>
      <c r="C53" s="16" t="s">
        <v>19</v>
      </c>
      <c r="D53" s="35">
        <f>D56/D52</f>
        <v>-164.28571428571431</v>
      </c>
      <c r="E53" s="26">
        <v>21</v>
      </c>
      <c r="F53" s="26">
        <v>23.6</v>
      </c>
      <c r="G53" s="26">
        <v>58</v>
      </c>
      <c r="H53" s="31">
        <f t="shared" ref="H53:I53" si="0">+H56/H52</f>
        <v>15.483870967741934</v>
      </c>
      <c r="I53" s="31">
        <f t="shared" si="0"/>
        <v>27.666666666666668</v>
      </c>
      <c r="J53" s="31">
        <f>+J56/J52</f>
        <v>23.823529411764707</v>
      </c>
      <c r="K53" s="29">
        <f>+K56/K52</f>
        <v>-114</v>
      </c>
      <c r="L53" s="7"/>
      <c r="O53" s="33"/>
    </row>
    <row r="54" spans="1:15" x14ac:dyDescent="0.2">
      <c r="A54" s="2"/>
      <c r="B54" s="16" t="s">
        <v>43</v>
      </c>
      <c r="C54" s="16" t="s">
        <v>19</v>
      </c>
      <c r="D54" s="34">
        <f>D31/(1788150/1000000)</f>
        <v>14.763862092106367</v>
      </c>
      <c r="E54" s="26">
        <v>8</v>
      </c>
      <c r="F54" s="26">
        <v>-1.4</v>
      </c>
      <c r="G54" s="26">
        <v>-3.9</v>
      </c>
      <c r="H54" s="31">
        <f t="shared" ref="H54:I54" si="1">+H31/(1788150/1000000)</f>
        <v>12.30321841008864</v>
      </c>
      <c r="I54" s="29">
        <f t="shared" si="1"/>
        <v>-0.44738976036685968</v>
      </c>
      <c r="J54" s="31">
        <f>+J31/(1788150/1000000)</f>
        <v>25.27752146072757</v>
      </c>
      <c r="K54" s="29">
        <f>+K31/(1788150/1000000)</f>
        <v>-5.7042194446774594</v>
      </c>
      <c r="L54" s="7"/>
      <c r="O54" s="33"/>
    </row>
    <row r="55" spans="1:15" x14ac:dyDescent="0.2">
      <c r="A55" s="2"/>
      <c r="B55" s="16" t="s">
        <v>54</v>
      </c>
      <c r="C55" s="16" t="s">
        <v>19</v>
      </c>
      <c r="D55" s="34">
        <f>D28/(1788150/1000000)</f>
        <v>99.432374241534561</v>
      </c>
      <c r="E55" s="26">
        <v>98.8</v>
      </c>
      <c r="F55" s="26">
        <v>113</v>
      </c>
      <c r="G55" s="26">
        <v>112.4</v>
      </c>
      <c r="H55" s="31">
        <v>110.3</v>
      </c>
      <c r="I55" s="31">
        <v>109.2</v>
      </c>
      <c r="J55" s="31">
        <v>109.8</v>
      </c>
      <c r="K55" s="31">
        <v>111.3</v>
      </c>
      <c r="L55" s="7"/>
      <c r="O55" s="33"/>
    </row>
    <row r="56" spans="1:15" x14ac:dyDescent="0.2">
      <c r="A56" s="2"/>
      <c r="B56" s="16" t="s">
        <v>44</v>
      </c>
      <c r="C56" s="16" t="s">
        <v>19</v>
      </c>
      <c r="D56" s="35">
        <v>115</v>
      </c>
      <c r="E56" s="26">
        <v>128</v>
      </c>
      <c r="F56" s="26">
        <v>104</v>
      </c>
      <c r="G56" s="26">
        <v>116</v>
      </c>
      <c r="H56" s="31">
        <v>96</v>
      </c>
      <c r="I56" s="31">
        <v>83</v>
      </c>
      <c r="J56" s="31">
        <v>81</v>
      </c>
      <c r="K56" s="31">
        <v>91.2</v>
      </c>
      <c r="L56" s="7"/>
      <c r="O56" s="33"/>
    </row>
    <row r="57" spans="1:15" x14ac:dyDescent="0.2">
      <c r="A57" s="2"/>
      <c r="B57" s="16" t="s">
        <v>45</v>
      </c>
      <c r="C57" s="15"/>
      <c r="D57" s="34">
        <f>D56/D55</f>
        <v>1.1565649606299211</v>
      </c>
      <c r="E57" s="26">
        <v>1.3</v>
      </c>
      <c r="F57" s="26">
        <v>0.9</v>
      </c>
      <c r="G57" s="26">
        <v>1</v>
      </c>
      <c r="H57" s="31">
        <f t="shared" ref="H57:I57" si="2">+H56/H55</f>
        <v>0.87035358114233907</v>
      </c>
      <c r="I57" s="31">
        <f t="shared" si="2"/>
        <v>0.76007326007326004</v>
      </c>
      <c r="J57" s="31">
        <f>+J56/J55</f>
        <v>0.73770491803278693</v>
      </c>
      <c r="K57" s="31">
        <f>+K56/K55</f>
        <v>0.81940700808625344</v>
      </c>
      <c r="L57" s="7"/>
      <c r="O57" s="33"/>
    </row>
    <row r="58" spans="1:15" x14ac:dyDescent="0.2">
      <c r="A58" s="2"/>
      <c r="B58" s="2"/>
      <c r="C58" s="2"/>
      <c r="D58" s="2"/>
      <c r="E58" s="28"/>
      <c r="F58" s="28"/>
      <c r="G58" s="28"/>
      <c r="H58" s="31"/>
      <c r="I58" s="31"/>
      <c r="J58" s="31"/>
      <c r="K58" s="31"/>
      <c r="L58" s="7"/>
    </row>
    <row r="59" spans="1:15" x14ac:dyDescent="0.2">
      <c r="A59" s="2"/>
      <c r="B59" s="16" t="s">
        <v>50</v>
      </c>
      <c r="C59" s="2"/>
      <c r="D59" s="2"/>
      <c r="E59" s="21"/>
      <c r="F59" s="21"/>
      <c r="G59" s="21"/>
      <c r="H59" s="20"/>
      <c r="I59" s="20"/>
      <c r="J59" s="20"/>
      <c r="K59" s="20"/>
      <c r="L59" s="7"/>
    </row>
    <row r="60" spans="1:15" x14ac:dyDescent="0.2">
      <c r="A60" s="2"/>
      <c r="B60" s="16" t="s">
        <v>49</v>
      </c>
      <c r="C60" s="2"/>
      <c r="D60" s="2"/>
      <c r="E60" s="21"/>
      <c r="F60" s="21"/>
      <c r="G60" s="21"/>
      <c r="H60" s="19"/>
      <c r="I60" s="19"/>
      <c r="J60" s="19"/>
      <c r="K60" s="19"/>
      <c r="L60" s="6"/>
    </row>
    <row r="61" spans="1:15" x14ac:dyDescent="0.2">
      <c r="A61" s="2"/>
      <c r="B61" s="16" t="s">
        <v>46</v>
      </c>
      <c r="C61" s="2"/>
      <c r="D61" s="2"/>
      <c r="E61" s="21"/>
      <c r="F61" s="21"/>
      <c r="G61" s="21"/>
      <c r="H61" s="18"/>
      <c r="I61" s="18"/>
      <c r="J61" s="18"/>
      <c r="K61" s="18"/>
      <c r="L61" s="5"/>
    </row>
    <row r="62" spans="1:15" x14ac:dyDescent="0.2">
      <c r="A62" s="2"/>
      <c r="B62" s="16" t="s">
        <v>65</v>
      </c>
      <c r="C62" s="2"/>
      <c r="D62" s="2"/>
      <c r="E62" s="21"/>
      <c r="F62" s="21"/>
      <c r="G62" s="21"/>
      <c r="H62" s="18"/>
      <c r="I62" s="18"/>
      <c r="J62" s="18"/>
      <c r="K62" s="18"/>
      <c r="L62" s="5"/>
    </row>
    <row r="63" spans="1:15" x14ac:dyDescent="0.2">
      <c r="A63" s="2"/>
      <c r="B63" s="2"/>
      <c r="C63" s="2"/>
      <c r="D63" s="2"/>
      <c r="E63" s="21"/>
      <c r="F63" s="21"/>
      <c r="G63" s="21"/>
      <c r="H63" s="2"/>
      <c r="I63" s="2"/>
      <c r="J63" s="2"/>
      <c r="K63" s="2"/>
    </row>
    <row r="64" spans="1:15" x14ac:dyDescent="0.2">
      <c r="A64" s="2"/>
      <c r="B64" s="2"/>
      <c r="C64" s="2"/>
      <c r="D64" s="2"/>
      <c r="E64" s="21"/>
      <c r="F64" s="21"/>
      <c r="G64" s="21"/>
      <c r="H64" s="2"/>
      <c r="I64" s="2"/>
      <c r="J64" s="2"/>
      <c r="K64" s="2"/>
    </row>
  </sheetData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Quartely</vt:lpstr>
      <vt:lpstr>'New Quartely'!Print_Area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Søren Søndergaard</dc:creator>
  <cp:lastModifiedBy>Anette Marie Stoklund</cp:lastModifiedBy>
  <cp:lastPrinted>2018-11-15T12:22:36Z</cp:lastPrinted>
  <dcterms:created xsi:type="dcterms:W3CDTF">2018-11-12T09:41:36Z</dcterms:created>
  <dcterms:modified xsi:type="dcterms:W3CDTF">2026-02-09T12:57:06Z</dcterms:modified>
</cp:coreProperties>
</file>